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1545" windowWidth="12000" windowHeight="6450"/>
  </bookViews>
  <sheets>
    <sheet name="MI Odor Print" sheetId="9" r:id="rId1"/>
  </sheets>
  <definedNames>
    <definedName name="_xlnm.Print_Area" localSheetId="0">'MI Odor Print'!$A$1:$I$83</definedName>
  </definedNames>
  <calcPr calcId="145621"/>
</workbook>
</file>

<file path=xl/calcChain.xml><?xml version="1.0" encoding="utf-8"?>
<calcChain xmlns="http://schemas.openxmlformats.org/spreadsheetml/2006/main">
  <c r="H9" i="9" l="1"/>
  <c r="H10" i="9"/>
  <c r="H11" i="9"/>
  <c r="H12" i="9"/>
  <c r="H13" i="9"/>
  <c r="H14" i="9"/>
  <c r="H15" i="9" l="1"/>
  <c r="H16" i="9" l="1"/>
  <c r="H17" i="9"/>
  <c r="H18" i="9"/>
  <c r="B21" i="9"/>
  <c r="B52" i="9"/>
  <c r="H19" i="9" l="1"/>
  <c r="F54" i="9" s="1"/>
  <c r="Q48" i="9" l="1"/>
  <c r="Q95" i="9" s="1"/>
  <c r="Q45" i="9"/>
  <c r="Q132" i="9" s="1"/>
  <c r="Q49" i="9"/>
  <c r="P115" i="9" s="1"/>
  <c r="F23" i="9"/>
  <c r="Q47" i="9"/>
  <c r="Q130" i="9" s="1"/>
  <c r="Q50" i="9"/>
  <c r="Q46" i="9"/>
  <c r="Q113" i="9" s="1"/>
  <c r="H58" i="9"/>
  <c r="I58" i="9" s="1"/>
  <c r="Q55" i="9"/>
  <c r="Q133" i="9"/>
  <c r="Q88" i="9"/>
  <c r="O115" i="9"/>
  <c r="O113" i="9"/>
  <c r="O95" i="9"/>
  <c r="O93" i="9"/>
  <c r="O130" i="9"/>
  <c r="O128" i="9"/>
  <c r="O126" i="9"/>
  <c r="O124" i="9"/>
  <c r="O122" i="9"/>
  <c r="O120" i="9"/>
  <c r="O118" i="9"/>
  <c r="O111" i="9"/>
  <c r="O109" i="9"/>
  <c r="O107" i="9"/>
  <c r="O105" i="9"/>
  <c r="O103" i="9"/>
  <c r="O101" i="9"/>
  <c r="P100" i="9"/>
  <c r="O99" i="9"/>
  <c r="P98" i="9"/>
  <c r="O97" i="9"/>
  <c r="O90" i="9"/>
  <c r="O88" i="9"/>
  <c r="O86" i="9"/>
  <c r="O84" i="9"/>
  <c r="O114" i="9"/>
  <c r="O94" i="9"/>
  <c r="O129" i="9"/>
  <c r="O125" i="9"/>
  <c r="O121" i="9"/>
  <c r="O117" i="9"/>
  <c r="O108" i="9"/>
  <c r="O104" i="9"/>
  <c r="P101" i="9"/>
  <c r="O100" i="9"/>
  <c r="P97" i="9"/>
  <c r="O91" i="9"/>
  <c r="O87" i="9"/>
  <c r="O83" i="9"/>
  <c r="H33" i="9"/>
  <c r="I33" i="9" s="1"/>
  <c r="O82" i="9"/>
  <c r="O81" i="9"/>
  <c r="O80" i="9"/>
  <c r="O79" i="9"/>
  <c r="O78" i="9"/>
  <c r="O77" i="9"/>
  <c r="O116" i="9"/>
  <c r="O112" i="9"/>
  <c r="O96" i="9"/>
  <c r="O92" i="9"/>
  <c r="O131" i="9"/>
  <c r="O127" i="9"/>
  <c r="O123" i="9"/>
  <c r="O119" i="9"/>
  <c r="O110" i="9"/>
  <c r="O106" i="9"/>
  <c r="O102" i="9"/>
  <c r="P99" i="9"/>
  <c r="O98" i="9"/>
  <c r="O89" i="9"/>
  <c r="O85" i="9"/>
  <c r="H63" i="9"/>
  <c r="I63" i="9" s="1"/>
  <c r="Q65" i="9" l="1"/>
  <c r="Q116" i="9"/>
  <c r="H29" i="9"/>
  <c r="I29" i="9" s="1"/>
  <c r="Q59" i="9"/>
  <c r="H59" i="9"/>
  <c r="I59" i="9" s="1"/>
  <c r="Q66" i="9"/>
  <c r="P56" i="9"/>
  <c r="Q111" i="9"/>
  <c r="Q61" i="9"/>
  <c r="Q75" i="9"/>
  <c r="Q108" i="9"/>
  <c r="Q62" i="9"/>
  <c r="Q74" i="9"/>
  <c r="Q110" i="9"/>
  <c r="Q107" i="9"/>
  <c r="Q115" i="9"/>
  <c r="O68" i="9"/>
  <c r="P105" i="9"/>
  <c r="P107" i="9"/>
  <c r="P106" i="9"/>
  <c r="Q57" i="9"/>
  <c r="Q58" i="9"/>
  <c r="Q63" i="9"/>
  <c r="Q73" i="9"/>
  <c r="P55" i="9"/>
  <c r="P132" i="9"/>
  <c r="Q112" i="9"/>
  <c r="Q60" i="9"/>
  <c r="Q64" i="9"/>
  <c r="Q72" i="9"/>
  <c r="Q76" i="9"/>
  <c r="P54" i="9"/>
  <c r="Q114" i="9"/>
  <c r="P133" i="9"/>
  <c r="Q109" i="9"/>
  <c r="H62" i="9"/>
  <c r="I62" i="9" s="1"/>
  <c r="P78" i="9"/>
  <c r="O62" i="9"/>
  <c r="P116" i="9"/>
  <c r="P59" i="9"/>
  <c r="O61" i="9"/>
  <c r="O74" i="9"/>
  <c r="P82" i="9"/>
  <c r="P128" i="9"/>
  <c r="O70" i="9"/>
  <c r="P126" i="9"/>
  <c r="P89" i="9"/>
  <c r="P127" i="9"/>
  <c r="P67" i="9"/>
  <c r="O59" i="9"/>
  <c r="O65" i="9"/>
  <c r="O72" i="9"/>
  <c r="O76" i="9"/>
  <c r="P80" i="9"/>
  <c r="P90" i="9"/>
  <c r="P120" i="9"/>
  <c r="P114" i="9"/>
  <c r="O66" i="9"/>
  <c r="P84" i="9"/>
  <c r="P118" i="9"/>
  <c r="P93" i="9"/>
  <c r="P85" i="9"/>
  <c r="P102" i="9"/>
  <c r="P119" i="9"/>
  <c r="P94" i="9"/>
  <c r="P60" i="9"/>
  <c r="P69" i="9"/>
  <c r="O57" i="9"/>
  <c r="O58" i="9"/>
  <c r="O63" i="9"/>
  <c r="O69" i="9"/>
  <c r="O71" i="9"/>
  <c r="O73" i="9"/>
  <c r="O75" i="9"/>
  <c r="P77" i="9"/>
  <c r="P79" i="9"/>
  <c r="P81" i="9"/>
  <c r="P86" i="9"/>
  <c r="P103" i="9"/>
  <c r="P111" i="9"/>
  <c r="P124" i="9"/>
  <c r="P95" i="9"/>
  <c r="O60" i="9"/>
  <c r="O64" i="9"/>
  <c r="O67" i="9"/>
  <c r="H32" i="9"/>
  <c r="I32" i="9" s="1"/>
  <c r="P88" i="9"/>
  <c r="P109" i="9"/>
  <c r="P122" i="9"/>
  <c r="P130" i="9"/>
  <c r="P112" i="9"/>
  <c r="P83" i="9"/>
  <c r="P87" i="9"/>
  <c r="P91" i="9"/>
  <c r="P104" i="9"/>
  <c r="P110" i="9"/>
  <c r="P123" i="9"/>
  <c r="P131" i="9"/>
  <c r="P113" i="9"/>
  <c r="P58" i="9"/>
  <c r="P64" i="9"/>
  <c r="Q91" i="9"/>
  <c r="Q82" i="9"/>
  <c r="P108" i="9"/>
  <c r="P117" i="9"/>
  <c r="P121" i="9"/>
  <c r="P125" i="9"/>
  <c r="P129" i="9"/>
  <c r="P92" i="9"/>
  <c r="P96" i="9"/>
  <c r="H61" i="9"/>
  <c r="I61" i="9" s="1"/>
  <c r="P57" i="9"/>
  <c r="P62" i="9"/>
  <c r="P66" i="9"/>
  <c r="O54" i="9"/>
  <c r="Q94" i="9"/>
  <c r="P73" i="9"/>
  <c r="Q102" i="9"/>
  <c r="P70" i="9"/>
  <c r="Q83" i="9"/>
  <c r="Q104" i="9"/>
  <c r="P63" i="9"/>
  <c r="P71" i="9"/>
  <c r="P75" i="9"/>
  <c r="O133" i="9"/>
  <c r="Q96" i="9"/>
  <c r="Q124" i="9"/>
  <c r="Q117" i="9"/>
  <c r="O56" i="9"/>
  <c r="Q87" i="9"/>
  <c r="Q100" i="9"/>
  <c r="Q125" i="9"/>
  <c r="P61" i="9"/>
  <c r="P65" i="9"/>
  <c r="P68" i="9"/>
  <c r="P72" i="9"/>
  <c r="P74" i="9"/>
  <c r="P76" i="9"/>
  <c r="H31" i="9"/>
  <c r="I31" i="9" s="1"/>
  <c r="Q89" i="9"/>
  <c r="Q123" i="9"/>
  <c r="O132" i="9"/>
  <c r="Q101" i="9"/>
  <c r="H60" i="9"/>
  <c r="I60" i="9" s="1"/>
  <c r="Q85" i="9"/>
  <c r="Q98" i="9"/>
  <c r="Q106" i="9"/>
  <c r="Q92" i="9"/>
  <c r="O55" i="9"/>
  <c r="Q84" i="9"/>
  <c r="Q97" i="9"/>
  <c r="Q105" i="9"/>
  <c r="Q93" i="9"/>
  <c r="Q71" i="9"/>
  <c r="Q70" i="9"/>
  <c r="Q118" i="9"/>
  <c r="Q86" i="9"/>
  <c r="Q90" i="9"/>
  <c r="Q99" i="9"/>
  <c r="Q103" i="9"/>
  <c r="Q122" i="9"/>
  <c r="Q126" i="9"/>
  <c r="Q69" i="9"/>
  <c r="Q79" i="9"/>
  <c r="Q129" i="9"/>
  <c r="Q80" i="9"/>
  <c r="Q127" i="9"/>
  <c r="Q128" i="9"/>
  <c r="Q54" i="9"/>
  <c r="H28" i="9"/>
  <c r="I28" i="9" s="1"/>
  <c r="Q56" i="9"/>
  <c r="Q68" i="9"/>
  <c r="Q77" i="9"/>
  <c r="Q81" i="9"/>
  <c r="Q121" i="9"/>
  <c r="Q67" i="9"/>
  <c r="Q78" i="9"/>
  <c r="H30" i="9"/>
  <c r="I30" i="9" s="1"/>
  <c r="Q119" i="9"/>
  <c r="Q131" i="9"/>
  <c r="Q120" i="9"/>
</calcChain>
</file>

<file path=xl/sharedStrings.xml><?xml version="1.0" encoding="utf-8"?>
<sst xmlns="http://schemas.openxmlformats.org/spreadsheetml/2006/main" count="180" uniqueCount="96">
  <si>
    <t>Prepared by:</t>
  </si>
  <si>
    <t>Site:</t>
  </si>
  <si>
    <t>F&lt;3</t>
  </si>
  <si>
    <t>F&lt;7</t>
  </si>
  <si>
    <t>E&lt;7</t>
  </si>
  <si>
    <t>E&lt;12</t>
  </si>
  <si>
    <t>D&lt;12</t>
  </si>
  <si>
    <t>D&lt;18</t>
  </si>
  <si>
    <t>N</t>
  </si>
  <si>
    <t>.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</si>
  <si>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</si>
  <si>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</si>
  <si>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</si>
  <si>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</si>
  <si>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</si>
  <si>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</si>
  <si>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</si>
  <si>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</si>
  <si>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</si>
  <si>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</si>
  <si>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</si>
  <si>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</si>
  <si>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</si>
  <si>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</si>
  <si>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</si>
  <si>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 xml:space="preserve">                   Total Odor Emission Factor =</t>
  </si>
  <si>
    <t>Stability</t>
  </si>
  <si>
    <t>E&lt;12 =</t>
  </si>
  <si>
    <t>D&lt;12 =</t>
  </si>
  <si>
    <t>Animal Type</t>
  </si>
  <si>
    <t>Building or Manure Storage Type</t>
  </si>
  <si>
    <t>Odor Emission Number</t>
  </si>
  <si>
    <t>Odor Emission Factor</t>
  </si>
  <si>
    <t>Species</t>
  </si>
  <si>
    <t>Housing Type</t>
  </si>
  <si>
    <t>Odor Emission Number (Rate)</t>
  </si>
  <si>
    <t>Cattle</t>
  </si>
  <si>
    <t>Beef/Dairy</t>
  </si>
  <si>
    <t>Dirt/Concrete lot</t>
  </si>
  <si>
    <t>Dairy</t>
  </si>
  <si>
    <t>Tie Stall, Scrape</t>
  </si>
  <si>
    <t>Free Stall, Scrape or Deep Pit       Loose Housing</t>
  </si>
  <si>
    <t>Swine</t>
  </si>
  <si>
    <t>Gestation</t>
  </si>
  <si>
    <t>Deep Pit, Natural or Mech. Vent.</t>
  </si>
  <si>
    <t>Pull Plug, Natural or Mech. Vent.</t>
  </si>
  <si>
    <t>Farrowing</t>
  </si>
  <si>
    <t>Nursery</t>
  </si>
  <si>
    <t>Finishing</t>
  </si>
  <si>
    <t>Poultry</t>
  </si>
  <si>
    <t>Broiler</t>
  </si>
  <si>
    <t>Turkey</t>
  </si>
  <si>
    <t>Litter</t>
  </si>
  <si>
    <t>Odor Emission Numbers for Liquid or Solid Manure Storages</t>
  </si>
  <si>
    <t>Storage Type</t>
  </si>
  <si>
    <t xml:space="preserve">Odor Emissions Numbers for Animal Housing                                  With an Average Management Level </t>
  </si>
  <si>
    <t>Earthen Basin, Single or Multiple Cells</t>
  </si>
  <si>
    <t>Steel or Concrete Tank, Above or Below Ground</t>
  </si>
  <si>
    <t>Crusted Solid Manure Stockpile</t>
  </si>
  <si>
    <t>Odor Control Technology Adjustment Factors</t>
  </si>
  <si>
    <t>Odor Control Technology</t>
  </si>
  <si>
    <t>Odor Control Factor</t>
  </si>
  <si>
    <t xml:space="preserve">Biofilter on All Exhaust Fans </t>
  </si>
  <si>
    <t>Geotextile Cover (&gt;=2.4mm or 1 inch)</t>
  </si>
  <si>
    <t>Straw or Natural Crust on Manure</t>
  </si>
  <si>
    <t>2" Thick</t>
  </si>
  <si>
    <t>4" Thick</t>
  </si>
  <si>
    <t>6" Thick</t>
  </si>
  <si>
    <t>8" Thick</t>
  </si>
  <si>
    <t>Impermeable Cover</t>
  </si>
  <si>
    <t>Oil Sprinkling Inside Swine Barns</t>
  </si>
  <si>
    <t>Area       Sq. Ft.</t>
  </si>
  <si>
    <t xml:space="preserve">           Total Odor Emission Factor =</t>
  </si>
  <si>
    <t>D&lt;18 =</t>
  </si>
  <si>
    <t xml:space="preserve">    The distances represented on this odor print are approximate distances that one must be away</t>
  </si>
  <si>
    <t xml:space="preserve"> time for each of the 16 wind directions.  </t>
  </si>
  <si>
    <t>from the odor source to detect a noticable odor or stronger up to 1,5%, 3% and 5% of the</t>
  </si>
  <si>
    <t>from the odor source to detect a noticable odor or stronger up to 5% of the time for each</t>
  </si>
  <si>
    <t xml:space="preserve">of the 16 wind directions.  </t>
  </si>
  <si>
    <t>Cargill (Open Front), Scrape;                                Loose Housing, Scrape;                                    Open Concrete Lot, Scrape</t>
  </si>
  <si>
    <t>Deep Pit or Pull Plug,                                         Natural or Mechanical Vent.</t>
  </si>
  <si>
    <t xml:space="preserve">Odor Print for the Michigan </t>
  </si>
  <si>
    <t>Miles</t>
  </si>
  <si>
    <t xml:space="preserve">  Distance in Miles</t>
  </si>
  <si>
    <t>Toward</t>
  </si>
  <si>
    <t xml:space="preserve"> </t>
  </si>
  <si>
    <t>Feet</t>
  </si>
  <si>
    <t>Class</t>
  </si>
  <si>
    <t xml:space="preserve">     Distance</t>
  </si>
  <si>
    <t xml:space="preserve">    Distance</t>
  </si>
  <si>
    <t>F&lt;3   =</t>
  </si>
  <si>
    <t>F&lt;7   =</t>
  </si>
  <si>
    <t>E&lt;7   =</t>
  </si>
  <si>
    <t>Hoop Barn, Deep Bedded , Scrape</t>
  </si>
  <si>
    <t>Version:  Sept. 7, 2001</t>
  </si>
  <si>
    <t>Jerry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</si>
</sst>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164" formatCode="0.000"/>
    <numFmt numFmtId="165" formatCode="0.0%"/>
    <numFmt numFmtId="166" formatCode="0.0"/>
  </numFmts>
  <fonts count="20" x14ac:knownFonts="1">
    <font>
      <sz val="10"/>
      <name val="Arial"/>
    </font>
    <font>
      <sz val="10"/>
      <name val="Arial"/>
    </font>
    <font>
      <b/>
      <sz val="14"/>
      <color indexed="39"/>
      <name val="Arial"/>
    </font>
    <font>
      <b/>
      <sz val="12"/>
      <name val="Arial"/>
      <family val="2"/>
    </font>
    <font>
      <b/>
      <sz val="14"/>
      <name val="Arial"/>
    </font>
    <font>
      <b/>
      <sz val="18"/>
      <name val="Arial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</font>
    <font>
      <b/>
      <sz val="14"/>
      <name val="Arial"/>
      <family val="2"/>
    </font>
    <font>
      <sz val="10"/>
      <name val="Arial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1.5"/>
      <name val="Arial"/>
      <family val="2"/>
    </font>
    <font>
      <b/>
      <sz val="20"/>
      <name val="Arial"/>
      <family val="2"/>
    </font>
    <font>
      <b/>
      <sz val="18"/>
      <color indexed="10"/>
      <name val="Arial"/>
      <family val="2"/>
    </font>
    <font>
      <b/>
      <sz val="14"/>
      <color indexed="17"/>
      <name val="Arial"/>
      <family val="2"/>
    </font>
    <font>
      <sz val="10"/>
      <color indexed="17"/>
      <name val="Arial"/>
      <family val="2"/>
    </font>
    <font>
      <b/>
      <sz val="14"/>
      <color rgb="FF008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5" fillId="0" borderId="0" applyNumberFormat="0" applyFont="0" applyFill="0" applyAlignment="0" applyProtection="0"/>
    <xf numFmtId="0" fontId="8" fillId="0" borderId="0" applyNumberFormat="0" applyFont="0" applyFill="0" applyAlignment="0" applyProtection="0"/>
    <xf numFmtId="0" fontId="1" fillId="0" borderId="1" applyNumberFormat="0" applyFont="0" applyBorder="0" applyAlignment="0" applyProtection="0"/>
  </cellStyleXfs>
  <cellXfs count="122">
    <xf numFmtId="0" fontId="0" fillId="0" borderId="0" xfId="0"/>
    <xf numFmtId="0" fontId="0" fillId="0" borderId="0" xfId="0" applyBorder="1"/>
    <xf numFmtId="0" fontId="4" fillId="0" borderId="0" xfId="0" applyFont="1" applyBorder="1"/>
    <xf numFmtId="0" fontId="6" fillId="0" borderId="0" xfId="0" applyFont="1" applyBorder="1"/>
    <xf numFmtId="0" fontId="8" fillId="0" borderId="0" xfId="0" applyFont="1" applyBorder="1"/>
    <xf numFmtId="164" fontId="8" fillId="0" borderId="0" xfId="4" applyNumberFormat="1" applyFont="1" applyBorder="1"/>
    <xf numFmtId="0" fontId="0" fillId="0" borderId="0" xfId="0" applyFont="1"/>
    <xf numFmtId="165" fontId="4" fillId="0" borderId="0" xfId="0" applyNumberFormat="1" applyFont="1" applyBorder="1"/>
    <xf numFmtId="9" fontId="4" fillId="0" borderId="0" xfId="0" applyNumberFormat="1" applyFont="1" applyBorder="1"/>
    <xf numFmtId="2" fontId="0" fillId="0" borderId="0" xfId="0" applyNumberFormat="1" applyBorder="1"/>
    <xf numFmtId="164" fontId="8" fillId="0" borderId="0" xfId="4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3" fillId="0" borderId="0" xfId="0" applyFont="1"/>
    <xf numFmtId="0" fontId="13" fillId="0" borderId="0" xfId="0" applyFont="1"/>
    <xf numFmtId="0" fontId="0" fillId="2" borderId="2" xfId="0" applyFill="1" applyBorder="1"/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9" fontId="9" fillId="0" borderId="0" xfId="0" applyNumberFormat="1" applyFont="1" applyAlignment="1">
      <alignment wrapText="1"/>
    </xf>
    <xf numFmtId="0" fontId="13" fillId="3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5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166" fontId="11" fillId="0" borderId="2" xfId="0" applyNumberFormat="1" applyFont="1" applyBorder="1"/>
    <xf numFmtId="0" fontId="17" fillId="0" borderId="2" xfId="0" applyFont="1" applyBorder="1" applyAlignment="1" applyProtection="1">
      <alignment wrapText="1"/>
      <protection locked="0"/>
    </xf>
    <xf numFmtId="0" fontId="17" fillId="0" borderId="2" xfId="0" applyFont="1" applyBorder="1" applyProtection="1">
      <protection locked="0"/>
    </xf>
    <xf numFmtId="166" fontId="17" fillId="0" borderId="2" xfId="0" applyNumberFormat="1" applyFont="1" applyBorder="1" applyProtection="1">
      <protection locked="0"/>
    </xf>
    <xf numFmtId="0" fontId="9" fillId="0" borderId="0" xfId="0" applyFont="1" applyAlignment="1">
      <alignment horizontal="right"/>
    </xf>
    <xf numFmtId="0" fontId="4" fillId="0" borderId="0" xfId="0" applyFont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3" fontId="3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right"/>
    </xf>
    <xf numFmtId="2" fontId="8" fillId="0" borderId="0" xfId="4" applyNumberFormat="1" applyFont="1" applyBorder="1" applyAlignment="1">
      <alignment horizontal="right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/>
    <xf numFmtId="166" fontId="16" fillId="0" borderId="2" xfId="0" applyNumberFormat="1" applyFont="1" applyBorder="1" applyAlignment="1"/>
    <xf numFmtId="0" fontId="17" fillId="0" borderId="0" xfId="0" applyFont="1" applyBorder="1" applyAlignment="1" applyProtection="1">
      <alignment wrapText="1"/>
      <protection locked="0"/>
    </xf>
    <xf numFmtId="1" fontId="16" fillId="0" borderId="0" xfId="0" applyNumberFormat="1" applyFont="1" applyBorder="1" applyAlignment="1">
      <alignment horizontal="left"/>
    </xf>
    <xf numFmtId="0" fontId="18" fillId="0" borderId="2" xfId="0" applyFont="1" applyBorder="1" applyProtection="1">
      <protection locked="0"/>
    </xf>
    <xf numFmtId="3" fontId="17" fillId="0" borderId="2" xfId="0" applyNumberFormat="1" applyFont="1" applyBorder="1" applyProtection="1">
      <protection locked="0"/>
    </xf>
    <xf numFmtId="0" fontId="3" fillId="0" borderId="3" xfId="0" applyFont="1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19" fillId="0" borderId="2" xfId="0" applyFont="1" applyBorder="1" applyProtection="1">
      <protection locked="0"/>
    </xf>
    <xf numFmtId="3" fontId="19" fillId="0" borderId="0" xfId="0" applyNumberFormat="1" applyFont="1" applyProtection="1"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3" fillId="4" borderId="3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3" fillId="4" borderId="5" xfId="0" applyFont="1" applyFill="1" applyBorder="1" applyAlignment="1">
      <alignment horizontal="left"/>
    </xf>
    <xf numFmtId="0" fontId="17" fillId="0" borderId="2" xfId="0" applyFont="1" applyBorder="1" applyAlignment="1" applyProtection="1">
      <alignment horizontal="left" vertical="top" wrapText="1"/>
      <protection locked="0"/>
    </xf>
    <xf numFmtId="0" fontId="13" fillId="3" borderId="2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3" fillId="4" borderId="9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 wrapText="1"/>
    </xf>
    <xf numFmtId="0" fontId="3" fillId="4" borderId="16" xfId="0" applyFont="1" applyFill="1" applyBorder="1" applyAlignment="1">
      <alignment horizontal="center" wrapText="1"/>
    </xf>
    <xf numFmtId="0" fontId="13" fillId="3" borderId="3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 applyProtection="1">
      <alignment horizontal="left"/>
      <protection locked="0"/>
    </xf>
    <xf numFmtId="0" fontId="12" fillId="0" borderId="2" xfId="0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/>
    </xf>
    <xf numFmtId="0" fontId="7" fillId="0" borderId="3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0" fillId="0" borderId="0" xfId="0" applyAlignment="1"/>
    <xf numFmtId="0" fontId="9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7" fillId="0" borderId="2" xfId="0" applyFont="1" applyBorder="1" applyAlignment="1" applyProtection="1">
      <alignment horizontal="left" wrapText="1"/>
      <protection locked="0"/>
    </xf>
    <xf numFmtId="0" fontId="19" fillId="0" borderId="3" xfId="0" applyFont="1" applyBorder="1" applyAlignment="1" applyProtection="1">
      <protection locked="0"/>
    </xf>
    <xf numFmtId="0" fontId="19" fillId="0" borderId="4" xfId="0" applyFont="1" applyBorder="1" applyAlignment="1" applyProtection="1">
      <protection locked="0"/>
    </xf>
    <xf numFmtId="0" fontId="19" fillId="0" borderId="5" xfId="0" applyFont="1" applyBorder="1" applyAlignment="1" applyProtection="1">
      <protection locked="0"/>
    </xf>
    <xf numFmtId="0" fontId="4" fillId="0" borderId="0" xfId="0" applyFont="1" applyBorder="1" applyAlignment="1">
      <alignment horizontal="center" wrapText="1"/>
    </xf>
    <xf numFmtId="0" fontId="17" fillId="0" borderId="3" xfId="0" applyFont="1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17" fillId="0" borderId="4" xfId="0" applyFont="1" applyBorder="1" applyAlignment="1" applyProtection="1">
      <alignment horizontal="left" wrapText="1"/>
      <protection locked="0"/>
    </xf>
    <xf numFmtId="0" fontId="17" fillId="0" borderId="5" xfId="0" applyFont="1" applyBorder="1" applyAlignment="1" applyProtection="1">
      <alignment horizontal="left" wrapText="1"/>
      <protection locked="0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Michigan Odor Print - Distance in Miles</a:t>
            </a:r>
          </a:p>
        </c:rich>
      </c:tx>
      <c:layout>
        <c:manualLayout>
          <c:xMode val="edge"/>
          <c:yMode val="edge"/>
          <c:x val="9.7744450614252867E-2"/>
          <c:y val="9.708737864077669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14295548100795"/>
          <c:y val="0.1436893203883495"/>
          <c:w val="0.74624128642035359"/>
          <c:h val="0.77087378640776694"/>
        </c:manualLayout>
      </c:layout>
      <c:radarChart>
        <c:radarStyle val="marker"/>
        <c:varyColors val="0"/>
        <c:ser>
          <c:idx val="0"/>
          <c:order val="0"/>
          <c:tx>
            <c:strRef>
              <c:f>'MI Odor Print'!$O$53</c:f>
              <c:strCache>
                <c:ptCount val="1"/>
                <c:pt idx="0">
                  <c:v>5%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1"/>
            <c:spPr>
              <a:noFill/>
              <a:ln w="9525">
                <a:noFill/>
              </a:ln>
            </c:spPr>
          </c:marker>
          <c:cat>
            <c:strRef>
              <c:f>'MI Odor Print'!$N$54:$N$133</c:f>
              <c:strCache>
                <c:ptCount val="80"/>
                <c:pt idx="0">
                  <c:v>N</c:v>
                </c:pt>
                <c:pt idx="1">
                  <c:v>.</c:v>
                </c:pt>
                <c:pt idx="2">
                  <c:v>.</c:v>
                </c:pt>
                <c:pt idx="3">
                  <c:v>.</c:v>
                </c:pt>
                <c:pt idx="4">
                  <c:v>.</c:v>
                </c:pt>
                <c:pt idx="5">
                  <c:v>NNE</c:v>
                </c:pt>
                <c:pt idx="6">
                  <c:v>.</c:v>
                </c:pt>
                <c:pt idx="7">
                  <c:v>.</c:v>
                </c:pt>
                <c:pt idx="8">
                  <c:v>.</c:v>
                </c:pt>
                <c:pt idx="9">
                  <c:v>.</c:v>
                </c:pt>
                <c:pt idx="10">
                  <c:v>NE</c:v>
                </c:pt>
                <c:pt idx="11">
                  <c:v>.</c:v>
                </c:pt>
                <c:pt idx="12">
                  <c:v>.</c:v>
                </c:pt>
                <c:pt idx="13">
                  <c:v>.</c:v>
                </c:pt>
                <c:pt idx="14">
                  <c:v>.</c:v>
                </c:pt>
                <c:pt idx="15">
                  <c:v>ENE</c:v>
                </c:pt>
                <c:pt idx="16">
                  <c:v>.</c:v>
                </c:pt>
                <c:pt idx="17">
                  <c:v>.</c:v>
                </c:pt>
                <c:pt idx="18">
                  <c:v>.</c:v>
                </c:pt>
                <c:pt idx="19">
                  <c:v>.</c:v>
                </c:pt>
                <c:pt idx="20">
                  <c:v>E</c:v>
                </c:pt>
                <c:pt idx="21">
                  <c:v>.</c:v>
                </c:pt>
                <c:pt idx="22">
                  <c:v>.</c:v>
                </c:pt>
                <c:pt idx="23">
                  <c:v>.</c:v>
                </c:pt>
                <c:pt idx="24">
                  <c:v>.</c:v>
                </c:pt>
                <c:pt idx="25">
                  <c:v>ESE</c:v>
                </c:pt>
                <c:pt idx="26">
                  <c:v>.</c:v>
                </c:pt>
                <c:pt idx="27">
                  <c:v>.</c:v>
                </c:pt>
                <c:pt idx="28">
                  <c:v>.</c:v>
                </c:pt>
                <c:pt idx="29">
                  <c:v>.</c:v>
                </c:pt>
                <c:pt idx="30">
                  <c:v>SE</c:v>
                </c:pt>
                <c:pt idx="31">
                  <c:v>.</c:v>
                </c:pt>
                <c:pt idx="32">
                  <c:v>.</c:v>
                </c:pt>
                <c:pt idx="33">
                  <c:v>.</c:v>
                </c:pt>
                <c:pt idx="34">
                  <c:v>.</c:v>
                </c:pt>
                <c:pt idx="35">
                  <c:v>SSE</c:v>
                </c:pt>
                <c:pt idx="36">
                  <c:v>.</c:v>
                </c:pt>
                <c:pt idx="37">
                  <c:v>.</c:v>
                </c:pt>
                <c:pt idx="38">
                  <c:v>.</c:v>
                </c:pt>
                <c:pt idx="39">
                  <c:v>.</c:v>
                </c:pt>
                <c:pt idx="40">
                  <c:v>S</c:v>
                </c:pt>
                <c:pt idx="41">
                  <c:v>.</c:v>
                </c:pt>
                <c:pt idx="42">
                  <c:v>.</c:v>
                </c:pt>
                <c:pt idx="43">
                  <c:v>.</c:v>
                </c:pt>
                <c:pt idx="44">
                  <c:v>.</c:v>
                </c:pt>
                <c:pt idx="45">
                  <c:v>SSW</c:v>
                </c:pt>
                <c:pt idx="46">
                  <c:v>.</c:v>
                </c:pt>
                <c:pt idx="47">
                  <c:v>.</c:v>
                </c:pt>
                <c:pt idx="48">
                  <c:v>.</c:v>
                </c:pt>
                <c:pt idx="49">
                  <c:v>.</c:v>
                </c:pt>
                <c:pt idx="50">
                  <c:v>SW</c:v>
                </c:pt>
                <c:pt idx="51">
                  <c:v>.</c:v>
                </c:pt>
                <c:pt idx="52">
                  <c:v>.</c:v>
                </c:pt>
                <c:pt idx="53">
                  <c:v>.</c:v>
                </c:pt>
                <c:pt idx="54">
                  <c:v>.</c:v>
                </c:pt>
                <c:pt idx="55">
                  <c:v>WSW</c:v>
                </c:pt>
                <c:pt idx="56">
                  <c:v>.</c:v>
                </c:pt>
                <c:pt idx="57">
                  <c:v>.</c:v>
                </c:pt>
                <c:pt idx="58">
                  <c:v>.</c:v>
                </c:pt>
                <c:pt idx="59">
                  <c:v>.</c:v>
                </c:pt>
                <c:pt idx="60">
                  <c:v>W</c:v>
                </c:pt>
                <c:pt idx="61">
                  <c:v>.</c:v>
                </c:pt>
                <c:pt idx="62">
                  <c:v>.</c:v>
                </c:pt>
                <c:pt idx="63">
                  <c:v>.</c:v>
                </c:pt>
                <c:pt idx="64">
                  <c:v>.</c:v>
                </c:pt>
                <c:pt idx="65">
                  <c:v>WNW</c:v>
                </c:pt>
                <c:pt idx="66">
                  <c:v>.</c:v>
                </c:pt>
                <c:pt idx="67">
                  <c:v>.</c:v>
                </c:pt>
                <c:pt idx="68">
                  <c:v>.</c:v>
                </c:pt>
                <c:pt idx="69">
                  <c:v>.</c:v>
                </c:pt>
                <c:pt idx="70">
                  <c:v>NW</c:v>
                </c:pt>
                <c:pt idx="71">
                  <c:v>.</c:v>
                </c:pt>
                <c:pt idx="72">
                  <c:v>.</c:v>
                </c:pt>
                <c:pt idx="73">
                  <c:v>.</c:v>
                </c:pt>
                <c:pt idx="74">
                  <c:v>.</c:v>
                </c:pt>
                <c:pt idx="75">
                  <c:v>NNW</c:v>
                </c:pt>
                <c:pt idx="76">
                  <c:v>.</c:v>
                </c:pt>
                <c:pt idx="77">
                  <c:v>.</c:v>
                </c:pt>
                <c:pt idx="78">
                  <c:v>.</c:v>
                </c:pt>
                <c:pt idx="79">
                  <c:v>.</c:v>
                </c:pt>
              </c:strCache>
            </c:strRef>
          </c:cat>
          <c:val>
            <c:numRef>
              <c:f>'MI Odor Print'!$O$54:$O$133</c:f>
              <c:numCache>
                <c:formatCode>0.00</c:formatCod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</c:ser>
        <c:ser>
          <c:idx val="1"/>
          <c:order val="1"/>
          <c:tx>
            <c:strRef>
              <c:f>'MI Odor Print'!$P$53</c:f>
              <c:strCache>
                <c:ptCount val="1"/>
                <c:pt idx="0">
                  <c:v>3%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'MI Odor Print'!$N$54:$N$133</c:f>
              <c:strCache>
                <c:ptCount val="80"/>
                <c:pt idx="0">
                  <c:v>N</c:v>
                </c:pt>
                <c:pt idx="1">
                  <c:v>.</c:v>
                </c:pt>
                <c:pt idx="2">
                  <c:v>.</c:v>
                </c:pt>
                <c:pt idx="3">
                  <c:v>.</c:v>
                </c:pt>
                <c:pt idx="4">
                  <c:v>.</c:v>
                </c:pt>
                <c:pt idx="5">
                  <c:v>NNE</c:v>
                </c:pt>
                <c:pt idx="6">
                  <c:v>.</c:v>
                </c:pt>
                <c:pt idx="7">
                  <c:v>.</c:v>
                </c:pt>
                <c:pt idx="8">
                  <c:v>.</c:v>
                </c:pt>
                <c:pt idx="9">
                  <c:v>.</c:v>
                </c:pt>
                <c:pt idx="10">
                  <c:v>NE</c:v>
                </c:pt>
                <c:pt idx="11">
                  <c:v>.</c:v>
                </c:pt>
                <c:pt idx="12">
                  <c:v>.</c:v>
                </c:pt>
                <c:pt idx="13">
                  <c:v>.</c:v>
                </c:pt>
                <c:pt idx="14">
                  <c:v>.</c:v>
                </c:pt>
                <c:pt idx="15">
                  <c:v>ENE</c:v>
                </c:pt>
                <c:pt idx="16">
                  <c:v>.</c:v>
                </c:pt>
                <c:pt idx="17">
                  <c:v>.</c:v>
                </c:pt>
                <c:pt idx="18">
                  <c:v>.</c:v>
                </c:pt>
                <c:pt idx="19">
                  <c:v>.</c:v>
                </c:pt>
                <c:pt idx="20">
                  <c:v>E</c:v>
                </c:pt>
                <c:pt idx="21">
                  <c:v>.</c:v>
                </c:pt>
                <c:pt idx="22">
                  <c:v>.</c:v>
                </c:pt>
                <c:pt idx="23">
                  <c:v>.</c:v>
                </c:pt>
                <c:pt idx="24">
                  <c:v>.</c:v>
                </c:pt>
                <c:pt idx="25">
                  <c:v>ESE</c:v>
                </c:pt>
                <c:pt idx="26">
                  <c:v>.</c:v>
                </c:pt>
                <c:pt idx="27">
                  <c:v>.</c:v>
                </c:pt>
                <c:pt idx="28">
                  <c:v>.</c:v>
                </c:pt>
                <c:pt idx="29">
                  <c:v>.</c:v>
                </c:pt>
                <c:pt idx="30">
                  <c:v>SE</c:v>
                </c:pt>
                <c:pt idx="31">
                  <c:v>.</c:v>
                </c:pt>
                <c:pt idx="32">
                  <c:v>.</c:v>
                </c:pt>
                <c:pt idx="33">
                  <c:v>.</c:v>
                </c:pt>
                <c:pt idx="34">
                  <c:v>.</c:v>
                </c:pt>
                <c:pt idx="35">
                  <c:v>SSE</c:v>
                </c:pt>
                <c:pt idx="36">
                  <c:v>.</c:v>
                </c:pt>
                <c:pt idx="37">
                  <c:v>.</c:v>
                </c:pt>
                <c:pt idx="38">
                  <c:v>.</c:v>
                </c:pt>
                <c:pt idx="39">
                  <c:v>.</c:v>
                </c:pt>
                <c:pt idx="40">
                  <c:v>S</c:v>
                </c:pt>
                <c:pt idx="41">
                  <c:v>.</c:v>
                </c:pt>
                <c:pt idx="42">
                  <c:v>.</c:v>
                </c:pt>
                <c:pt idx="43">
                  <c:v>.</c:v>
                </c:pt>
                <c:pt idx="44">
                  <c:v>.</c:v>
                </c:pt>
                <c:pt idx="45">
                  <c:v>SSW</c:v>
                </c:pt>
                <c:pt idx="46">
                  <c:v>.</c:v>
                </c:pt>
                <c:pt idx="47">
                  <c:v>.</c:v>
                </c:pt>
                <c:pt idx="48">
                  <c:v>.</c:v>
                </c:pt>
                <c:pt idx="49">
                  <c:v>.</c:v>
                </c:pt>
                <c:pt idx="50">
                  <c:v>SW</c:v>
                </c:pt>
                <c:pt idx="51">
                  <c:v>.</c:v>
                </c:pt>
                <c:pt idx="52">
                  <c:v>.</c:v>
                </c:pt>
                <c:pt idx="53">
                  <c:v>.</c:v>
                </c:pt>
                <c:pt idx="54">
                  <c:v>.</c:v>
                </c:pt>
                <c:pt idx="55">
                  <c:v>WSW</c:v>
                </c:pt>
                <c:pt idx="56">
                  <c:v>.</c:v>
                </c:pt>
                <c:pt idx="57">
                  <c:v>.</c:v>
                </c:pt>
                <c:pt idx="58">
                  <c:v>.</c:v>
                </c:pt>
                <c:pt idx="59">
                  <c:v>.</c:v>
                </c:pt>
                <c:pt idx="60">
                  <c:v>W</c:v>
                </c:pt>
                <c:pt idx="61">
                  <c:v>.</c:v>
                </c:pt>
                <c:pt idx="62">
                  <c:v>.</c:v>
                </c:pt>
                <c:pt idx="63">
                  <c:v>.</c:v>
                </c:pt>
                <c:pt idx="64">
                  <c:v>.</c:v>
                </c:pt>
                <c:pt idx="65">
                  <c:v>WNW</c:v>
                </c:pt>
                <c:pt idx="66">
                  <c:v>.</c:v>
                </c:pt>
                <c:pt idx="67">
                  <c:v>.</c:v>
                </c:pt>
                <c:pt idx="68">
                  <c:v>.</c:v>
                </c:pt>
                <c:pt idx="69">
                  <c:v>.</c:v>
                </c:pt>
                <c:pt idx="70">
                  <c:v>NW</c:v>
                </c:pt>
                <c:pt idx="71">
                  <c:v>.</c:v>
                </c:pt>
                <c:pt idx="72">
                  <c:v>.</c:v>
                </c:pt>
                <c:pt idx="73">
                  <c:v>.</c:v>
                </c:pt>
                <c:pt idx="74">
                  <c:v>.</c:v>
                </c:pt>
                <c:pt idx="75">
                  <c:v>NNW</c:v>
                </c:pt>
                <c:pt idx="76">
                  <c:v>.</c:v>
                </c:pt>
                <c:pt idx="77">
                  <c:v>.</c:v>
                </c:pt>
                <c:pt idx="78">
                  <c:v>.</c:v>
                </c:pt>
                <c:pt idx="79">
                  <c:v>.</c:v>
                </c:pt>
              </c:strCache>
            </c:strRef>
          </c:cat>
          <c:val>
            <c:numRef>
              <c:f>'MI Odor Print'!$P$54:$P$133</c:f>
              <c:numCache>
                <c:formatCode>0.00</c:formatCod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</c:ser>
        <c:ser>
          <c:idx val="2"/>
          <c:order val="2"/>
          <c:tx>
            <c:strRef>
              <c:f>'MI Odor Print'!$Q$53</c:f>
              <c:strCache>
                <c:ptCount val="1"/>
                <c:pt idx="0">
                  <c:v>1.5%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'MI Odor Print'!$N$54:$N$133</c:f>
              <c:strCache>
                <c:ptCount val="80"/>
                <c:pt idx="0">
                  <c:v>N</c:v>
                </c:pt>
                <c:pt idx="1">
                  <c:v>.</c:v>
                </c:pt>
                <c:pt idx="2">
                  <c:v>.</c:v>
                </c:pt>
                <c:pt idx="3">
                  <c:v>.</c:v>
                </c:pt>
                <c:pt idx="4">
                  <c:v>.</c:v>
                </c:pt>
                <c:pt idx="5">
                  <c:v>NNE</c:v>
                </c:pt>
                <c:pt idx="6">
                  <c:v>.</c:v>
                </c:pt>
                <c:pt idx="7">
                  <c:v>.</c:v>
                </c:pt>
                <c:pt idx="8">
                  <c:v>.</c:v>
                </c:pt>
                <c:pt idx="9">
                  <c:v>.</c:v>
                </c:pt>
                <c:pt idx="10">
                  <c:v>NE</c:v>
                </c:pt>
                <c:pt idx="11">
                  <c:v>.</c:v>
                </c:pt>
                <c:pt idx="12">
                  <c:v>.</c:v>
                </c:pt>
                <c:pt idx="13">
                  <c:v>.</c:v>
                </c:pt>
                <c:pt idx="14">
                  <c:v>.</c:v>
                </c:pt>
                <c:pt idx="15">
                  <c:v>ENE</c:v>
                </c:pt>
                <c:pt idx="16">
                  <c:v>.</c:v>
                </c:pt>
                <c:pt idx="17">
                  <c:v>.</c:v>
                </c:pt>
                <c:pt idx="18">
                  <c:v>.</c:v>
                </c:pt>
                <c:pt idx="19">
                  <c:v>.</c:v>
                </c:pt>
                <c:pt idx="20">
                  <c:v>E</c:v>
                </c:pt>
                <c:pt idx="21">
                  <c:v>.</c:v>
                </c:pt>
                <c:pt idx="22">
                  <c:v>.</c:v>
                </c:pt>
                <c:pt idx="23">
                  <c:v>.</c:v>
                </c:pt>
                <c:pt idx="24">
                  <c:v>.</c:v>
                </c:pt>
                <c:pt idx="25">
                  <c:v>ESE</c:v>
                </c:pt>
                <c:pt idx="26">
                  <c:v>.</c:v>
                </c:pt>
                <c:pt idx="27">
                  <c:v>.</c:v>
                </c:pt>
                <c:pt idx="28">
                  <c:v>.</c:v>
                </c:pt>
                <c:pt idx="29">
                  <c:v>.</c:v>
                </c:pt>
                <c:pt idx="30">
                  <c:v>SE</c:v>
                </c:pt>
                <c:pt idx="31">
                  <c:v>.</c:v>
                </c:pt>
                <c:pt idx="32">
                  <c:v>.</c:v>
                </c:pt>
                <c:pt idx="33">
                  <c:v>.</c:v>
                </c:pt>
                <c:pt idx="34">
                  <c:v>.</c:v>
                </c:pt>
                <c:pt idx="35">
                  <c:v>SSE</c:v>
                </c:pt>
                <c:pt idx="36">
                  <c:v>.</c:v>
                </c:pt>
                <c:pt idx="37">
                  <c:v>.</c:v>
                </c:pt>
                <c:pt idx="38">
                  <c:v>.</c:v>
                </c:pt>
                <c:pt idx="39">
                  <c:v>.</c:v>
                </c:pt>
                <c:pt idx="40">
                  <c:v>S</c:v>
                </c:pt>
                <c:pt idx="41">
                  <c:v>.</c:v>
                </c:pt>
                <c:pt idx="42">
                  <c:v>.</c:v>
                </c:pt>
                <c:pt idx="43">
                  <c:v>.</c:v>
                </c:pt>
                <c:pt idx="44">
                  <c:v>.</c:v>
                </c:pt>
                <c:pt idx="45">
                  <c:v>SSW</c:v>
                </c:pt>
                <c:pt idx="46">
                  <c:v>.</c:v>
                </c:pt>
                <c:pt idx="47">
                  <c:v>.</c:v>
                </c:pt>
                <c:pt idx="48">
                  <c:v>.</c:v>
                </c:pt>
                <c:pt idx="49">
                  <c:v>.</c:v>
                </c:pt>
                <c:pt idx="50">
                  <c:v>SW</c:v>
                </c:pt>
                <c:pt idx="51">
                  <c:v>.</c:v>
                </c:pt>
                <c:pt idx="52">
                  <c:v>.</c:v>
                </c:pt>
                <c:pt idx="53">
                  <c:v>.</c:v>
                </c:pt>
                <c:pt idx="54">
                  <c:v>.</c:v>
                </c:pt>
                <c:pt idx="55">
                  <c:v>WSW</c:v>
                </c:pt>
                <c:pt idx="56">
                  <c:v>.</c:v>
                </c:pt>
                <c:pt idx="57">
                  <c:v>.</c:v>
                </c:pt>
                <c:pt idx="58">
                  <c:v>.</c:v>
                </c:pt>
                <c:pt idx="59">
                  <c:v>.</c:v>
                </c:pt>
                <c:pt idx="60">
                  <c:v>W</c:v>
                </c:pt>
                <c:pt idx="61">
                  <c:v>.</c:v>
                </c:pt>
                <c:pt idx="62">
                  <c:v>.</c:v>
                </c:pt>
                <c:pt idx="63">
                  <c:v>.</c:v>
                </c:pt>
                <c:pt idx="64">
                  <c:v>.</c:v>
                </c:pt>
                <c:pt idx="65">
                  <c:v>WNW</c:v>
                </c:pt>
                <c:pt idx="66">
                  <c:v>.</c:v>
                </c:pt>
                <c:pt idx="67">
                  <c:v>.</c:v>
                </c:pt>
                <c:pt idx="68">
                  <c:v>.</c:v>
                </c:pt>
                <c:pt idx="69">
                  <c:v>.</c:v>
                </c:pt>
                <c:pt idx="70">
                  <c:v>NW</c:v>
                </c:pt>
                <c:pt idx="71">
                  <c:v>.</c:v>
                </c:pt>
                <c:pt idx="72">
                  <c:v>.</c:v>
                </c:pt>
                <c:pt idx="73">
                  <c:v>.</c:v>
                </c:pt>
                <c:pt idx="74">
                  <c:v>.</c:v>
                </c:pt>
                <c:pt idx="75">
                  <c:v>NNW</c:v>
                </c:pt>
                <c:pt idx="76">
                  <c:v>.</c:v>
                </c:pt>
                <c:pt idx="77">
                  <c:v>.</c:v>
                </c:pt>
                <c:pt idx="78">
                  <c:v>.</c:v>
                </c:pt>
                <c:pt idx="79">
                  <c:v>.</c:v>
                </c:pt>
              </c:strCache>
            </c:strRef>
          </c:cat>
          <c:val>
            <c:numRef>
              <c:f>'MI Odor Print'!$Q$54:$Q$133</c:f>
              <c:numCache>
                <c:formatCode>0.00</c:formatCod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963968"/>
        <c:axId val="112965504"/>
      </c:radarChart>
      <c:catAx>
        <c:axId val="112963968"/>
        <c:scaling>
          <c:orientation val="minMax"/>
        </c:scaling>
        <c:delete val="0"/>
        <c:axPos val="b"/>
        <c:majorGridlines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965504"/>
        <c:crosses val="autoZero"/>
        <c:auto val="0"/>
        <c:lblAlgn val="ctr"/>
        <c:lblOffset val="100"/>
        <c:noMultiLvlLbl val="0"/>
      </c:catAx>
      <c:valAx>
        <c:axId val="112965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9639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819620296732095"/>
          <c:y val="0.74757281553398058"/>
          <c:w val="0.20112800414855878"/>
          <c:h val="0.205825242718446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5% Odor Print - Distance in Miles</a:t>
            </a:r>
          </a:p>
        </c:rich>
      </c:tx>
      <c:layout>
        <c:manualLayout>
          <c:xMode val="edge"/>
          <c:yMode val="edge"/>
          <c:x val="0.16697936210131331"/>
          <c:y val="9.88142292490118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69418386491557"/>
          <c:y val="0.14822134387351779"/>
          <c:w val="0.72045028142589118"/>
          <c:h val="0.75889328063241102"/>
        </c:manualLayout>
      </c:layout>
      <c:radarChart>
        <c:radarStyle val="marker"/>
        <c:varyColors val="0"/>
        <c:ser>
          <c:idx val="0"/>
          <c:order val="0"/>
          <c:tx>
            <c:strRef>
              <c:f>'MI Odor Print'!$O$53</c:f>
              <c:strCache>
                <c:ptCount val="1"/>
                <c:pt idx="0">
                  <c:v>5%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1"/>
            <c:spPr>
              <a:noFill/>
              <a:ln w="9525">
                <a:noFill/>
              </a:ln>
            </c:spPr>
          </c:marker>
          <c:cat>
            <c:strRef>
              <c:f>'MI Odor Print'!$N$54:$N$133</c:f>
              <c:strCache>
                <c:ptCount val="80"/>
                <c:pt idx="0">
                  <c:v>N</c:v>
                </c:pt>
                <c:pt idx="1">
                  <c:v>.</c:v>
                </c:pt>
                <c:pt idx="2">
                  <c:v>.</c:v>
                </c:pt>
                <c:pt idx="3">
                  <c:v>.</c:v>
                </c:pt>
                <c:pt idx="4">
                  <c:v>.</c:v>
                </c:pt>
                <c:pt idx="5">
                  <c:v>NNE</c:v>
                </c:pt>
                <c:pt idx="6">
                  <c:v>.</c:v>
                </c:pt>
                <c:pt idx="7">
                  <c:v>.</c:v>
                </c:pt>
                <c:pt idx="8">
                  <c:v>.</c:v>
                </c:pt>
                <c:pt idx="9">
                  <c:v>.</c:v>
                </c:pt>
                <c:pt idx="10">
                  <c:v>NE</c:v>
                </c:pt>
                <c:pt idx="11">
                  <c:v>.</c:v>
                </c:pt>
                <c:pt idx="12">
                  <c:v>.</c:v>
                </c:pt>
                <c:pt idx="13">
                  <c:v>.</c:v>
                </c:pt>
                <c:pt idx="14">
                  <c:v>.</c:v>
                </c:pt>
                <c:pt idx="15">
                  <c:v>ENE</c:v>
                </c:pt>
                <c:pt idx="16">
                  <c:v>.</c:v>
                </c:pt>
                <c:pt idx="17">
                  <c:v>.</c:v>
                </c:pt>
                <c:pt idx="18">
                  <c:v>.</c:v>
                </c:pt>
                <c:pt idx="19">
                  <c:v>.</c:v>
                </c:pt>
                <c:pt idx="20">
                  <c:v>E</c:v>
                </c:pt>
                <c:pt idx="21">
                  <c:v>.</c:v>
                </c:pt>
                <c:pt idx="22">
                  <c:v>.</c:v>
                </c:pt>
                <c:pt idx="23">
                  <c:v>.</c:v>
                </c:pt>
                <c:pt idx="24">
                  <c:v>.</c:v>
                </c:pt>
                <c:pt idx="25">
                  <c:v>ESE</c:v>
                </c:pt>
                <c:pt idx="26">
                  <c:v>.</c:v>
                </c:pt>
                <c:pt idx="27">
                  <c:v>.</c:v>
                </c:pt>
                <c:pt idx="28">
                  <c:v>.</c:v>
                </c:pt>
                <c:pt idx="29">
                  <c:v>.</c:v>
                </c:pt>
                <c:pt idx="30">
                  <c:v>SE</c:v>
                </c:pt>
                <c:pt idx="31">
                  <c:v>.</c:v>
                </c:pt>
                <c:pt idx="32">
                  <c:v>.</c:v>
                </c:pt>
                <c:pt idx="33">
                  <c:v>.</c:v>
                </c:pt>
                <c:pt idx="34">
                  <c:v>.</c:v>
                </c:pt>
                <c:pt idx="35">
                  <c:v>SSE</c:v>
                </c:pt>
                <c:pt idx="36">
                  <c:v>.</c:v>
                </c:pt>
                <c:pt idx="37">
                  <c:v>.</c:v>
                </c:pt>
                <c:pt idx="38">
                  <c:v>.</c:v>
                </c:pt>
                <c:pt idx="39">
                  <c:v>.</c:v>
                </c:pt>
                <c:pt idx="40">
                  <c:v>S</c:v>
                </c:pt>
                <c:pt idx="41">
                  <c:v>.</c:v>
                </c:pt>
                <c:pt idx="42">
                  <c:v>.</c:v>
                </c:pt>
                <c:pt idx="43">
                  <c:v>.</c:v>
                </c:pt>
                <c:pt idx="44">
                  <c:v>.</c:v>
                </c:pt>
                <c:pt idx="45">
                  <c:v>SSW</c:v>
                </c:pt>
                <c:pt idx="46">
                  <c:v>.</c:v>
                </c:pt>
                <c:pt idx="47">
                  <c:v>.</c:v>
                </c:pt>
                <c:pt idx="48">
                  <c:v>.</c:v>
                </c:pt>
                <c:pt idx="49">
                  <c:v>.</c:v>
                </c:pt>
                <c:pt idx="50">
                  <c:v>SW</c:v>
                </c:pt>
                <c:pt idx="51">
                  <c:v>.</c:v>
                </c:pt>
                <c:pt idx="52">
                  <c:v>.</c:v>
                </c:pt>
                <c:pt idx="53">
                  <c:v>.</c:v>
                </c:pt>
                <c:pt idx="54">
                  <c:v>.</c:v>
                </c:pt>
                <c:pt idx="55">
                  <c:v>WSW</c:v>
                </c:pt>
                <c:pt idx="56">
                  <c:v>.</c:v>
                </c:pt>
                <c:pt idx="57">
                  <c:v>.</c:v>
                </c:pt>
                <c:pt idx="58">
                  <c:v>.</c:v>
                </c:pt>
                <c:pt idx="59">
                  <c:v>.</c:v>
                </c:pt>
                <c:pt idx="60">
                  <c:v>W</c:v>
                </c:pt>
                <c:pt idx="61">
                  <c:v>.</c:v>
                </c:pt>
                <c:pt idx="62">
                  <c:v>.</c:v>
                </c:pt>
                <c:pt idx="63">
                  <c:v>.</c:v>
                </c:pt>
                <c:pt idx="64">
                  <c:v>.</c:v>
                </c:pt>
                <c:pt idx="65">
                  <c:v>WNW</c:v>
                </c:pt>
                <c:pt idx="66">
                  <c:v>.</c:v>
                </c:pt>
                <c:pt idx="67">
                  <c:v>.</c:v>
                </c:pt>
                <c:pt idx="68">
                  <c:v>.</c:v>
                </c:pt>
                <c:pt idx="69">
                  <c:v>.</c:v>
                </c:pt>
                <c:pt idx="70">
                  <c:v>NW</c:v>
                </c:pt>
                <c:pt idx="71">
                  <c:v>.</c:v>
                </c:pt>
                <c:pt idx="72">
                  <c:v>.</c:v>
                </c:pt>
                <c:pt idx="73">
                  <c:v>.</c:v>
                </c:pt>
                <c:pt idx="74">
                  <c:v>.</c:v>
                </c:pt>
                <c:pt idx="75">
                  <c:v>NNW</c:v>
                </c:pt>
                <c:pt idx="76">
                  <c:v>.</c:v>
                </c:pt>
                <c:pt idx="77">
                  <c:v>.</c:v>
                </c:pt>
                <c:pt idx="78">
                  <c:v>.</c:v>
                </c:pt>
                <c:pt idx="79">
                  <c:v>.</c:v>
                </c:pt>
              </c:strCache>
            </c:strRef>
          </c:cat>
          <c:val>
            <c:numRef>
              <c:f>'MI Odor Print'!$O$54:$O$133</c:f>
              <c:numCache>
                <c:formatCode>0.00</c:formatCod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260032"/>
        <c:axId val="113261952"/>
      </c:radarChart>
      <c:catAx>
        <c:axId val="113260032"/>
        <c:scaling>
          <c:orientation val="minMax"/>
        </c:scaling>
        <c:delete val="0"/>
        <c:axPos val="b"/>
        <c:majorGridlines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261952"/>
        <c:crosses val="autoZero"/>
        <c:auto val="0"/>
        <c:lblAlgn val="ctr"/>
        <c:lblOffset val="100"/>
        <c:noMultiLvlLbl val="0"/>
      </c:catAx>
      <c:valAx>
        <c:axId val="113261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260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420262664165103"/>
          <c:y val="0.82411067193675891"/>
          <c:w val="0.23076923076923078"/>
          <c:h val="0.134387351778656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23</xdr:row>
      <xdr:rowOff>123825</xdr:rowOff>
    </xdr:from>
    <xdr:to>
      <xdr:col>5</xdr:col>
      <xdr:colOff>971550</xdr:colOff>
      <xdr:row>46</xdr:row>
      <xdr:rowOff>85725</xdr:rowOff>
    </xdr:to>
    <xdr:graphicFrame macro="">
      <xdr:nvGraphicFramePr>
        <xdr:cNvPr id="194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54</xdr:row>
      <xdr:rowOff>114300</xdr:rowOff>
    </xdr:from>
    <xdr:to>
      <xdr:col>6</xdr:col>
      <xdr:colOff>0</xdr:colOff>
      <xdr:row>77</xdr:row>
      <xdr:rowOff>104775</xdr:rowOff>
    </xdr:to>
    <xdr:graphicFrame macro="">
      <xdr:nvGraphicFramePr>
        <xdr:cNvPr id="194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133"/>
  <sheetViews>
    <sheetView tabSelected="1" topLeftCell="A58" zoomScaleNormal="100" zoomScaleSheetLayoutView="100" workbookViewId="0">
      <selection activeCell="I69" sqref="I69"/>
    </sheetView>
  </sheetViews>
  <sheetFormatPr defaultRowHeight="12.75" x14ac:dyDescent="0.2"/>
  <cols>
    <col min="1" max="1" width="16.140625" customWidth="1"/>
    <col min="2" max="2" width="11.28515625" customWidth="1"/>
    <col min="3" max="3" width="10.42578125" customWidth="1"/>
    <col min="4" max="4" width="12" customWidth="1"/>
    <col min="5" max="5" width="11.85546875" customWidth="1"/>
    <col min="6" max="6" width="14.7109375" customWidth="1"/>
    <col min="7" max="7" width="11" customWidth="1"/>
    <col min="8" max="8" width="12.5703125" customWidth="1"/>
    <col min="14" max="14" width="13" customWidth="1"/>
    <col min="15" max="15" width="9.28515625" customWidth="1"/>
    <col min="17" max="17" width="9.42578125" customWidth="1"/>
    <col min="18" max="18" width="9.28515625" customWidth="1"/>
    <col min="20" max="20" width="13.85546875" customWidth="1"/>
  </cols>
  <sheetData>
    <row r="1" spans="1:19" ht="18" customHeight="1" x14ac:dyDescent="0.35">
      <c r="A1" s="3"/>
      <c r="B1" s="42"/>
      <c r="C1" s="43"/>
      <c r="D1" s="43"/>
      <c r="E1" s="43"/>
      <c r="F1" s="48" t="s">
        <v>94</v>
      </c>
      <c r="G1" s="48"/>
      <c r="H1" s="49"/>
      <c r="K1" s="58" t="s">
        <v>55</v>
      </c>
      <c r="L1" s="58"/>
      <c r="M1" s="58"/>
      <c r="N1" s="58"/>
      <c r="O1" s="58"/>
      <c r="P1" s="58"/>
      <c r="Q1" s="58"/>
      <c r="R1" s="58"/>
      <c r="S1" s="58"/>
    </row>
    <row r="2" spans="1:19" ht="23.25" customHeight="1" x14ac:dyDescent="0.2">
      <c r="A2" s="20" t="s">
        <v>81</v>
      </c>
      <c r="B2" s="44"/>
      <c r="C2" s="1"/>
      <c r="D2" s="1"/>
      <c r="E2" s="1"/>
      <c r="F2" s="1"/>
      <c r="G2" s="1"/>
      <c r="H2" s="45"/>
      <c r="K2" s="58"/>
      <c r="L2" s="58"/>
      <c r="M2" s="58"/>
      <c r="N2" s="58"/>
      <c r="O2" s="58"/>
      <c r="P2" s="58"/>
      <c r="Q2" s="58"/>
      <c r="R2" s="58"/>
      <c r="S2" s="58"/>
    </row>
    <row r="3" spans="1:19" ht="15.75" customHeight="1" x14ac:dyDescent="0.25">
      <c r="A3" s="41" t="s">
        <v>0</v>
      </c>
      <c r="B3" s="79" t="s">
        <v>95</v>
      </c>
      <c r="C3" s="79"/>
      <c r="D3" s="79"/>
      <c r="E3" s="79"/>
      <c r="F3" s="79"/>
      <c r="G3" s="79"/>
      <c r="H3" s="79"/>
      <c r="K3" s="60" t="s">
        <v>33</v>
      </c>
      <c r="L3" s="65" t="s">
        <v>29</v>
      </c>
      <c r="M3" s="65"/>
      <c r="N3" s="65" t="s">
        <v>34</v>
      </c>
      <c r="O3" s="65"/>
      <c r="P3" s="65"/>
      <c r="Q3" s="65"/>
      <c r="R3" s="59" t="s">
        <v>35</v>
      </c>
      <c r="S3" s="59"/>
    </row>
    <row r="4" spans="1:19" ht="18" customHeight="1" x14ac:dyDescent="0.2">
      <c r="A4" s="89" t="s">
        <v>1</v>
      </c>
      <c r="B4" s="55"/>
      <c r="C4" s="55"/>
      <c r="D4" s="55"/>
      <c r="E4" s="55"/>
      <c r="F4" s="55"/>
      <c r="G4" s="55"/>
      <c r="H4" s="55"/>
      <c r="K4" s="61"/>
      <c r="L4" s="65"/>
      <c r="M4" s="65"/>
      <c r="N4" s="65"/>
      <c r="O4" s="65"/>
      <c r="P4" s="65"/>
      <c r="Q4" s="65"/>
      <c r="R4" s="59"/>
      <c r="S4" s="59"/>
    </row>
    <row r="5" spans="1:19" ht="18" customHeight="1" x14ac:dyDescent="0.2">
      <c r="A5" s="89"/>
      <c r="B5" s="55"/>
      <c r="C5" s="55"/>
      <c r="D5" s="55"/>
      <c r="E5" s="55"/>
      <c r="F5" s="55"/>
      <c r="G5" s="55"/>
      <c r="H5" s="55"/>
      <c r="K5" s="62" t="s">
        <v>36</v>
      </c>
      <c r="L5" s="56" t="s">
        <v>37</v>
      </c>
      <c r="M5" s="56"/>
      <c r="N5" s="56" t="s">
        <v>38</v>
      </c>
      <c r="O5" s="56"/>
      <c r="P5" s="56"/>
      <c r="Q5" s="56"/>
      <c r="R5" s="56">
        <v>4</v>
      </c>
      <c r="S5" s="56"/>
    </row>
    <row r="6" spans="1:19" ht="18" customHeight="1" x14ac:dyDescent="0.2">
      <c r="A6" s="97" t="s">
        <v>29</v>
      </c>
      <c r="B6" s="100" t="s">
        <v>30</v>
      </c>
      <c r="C6" s="101"/>
      <c r="D6" s="102"/>
      <c r="E6" s="109" t="s">
        <v>71</v>
      </c>
      <c r="F6" s="80" t="s">
        <v>31</v>
      </c>
      <c r="G6" s="80" t="s">
        <v>61</v>
      </c>
      <c r="H6" s="80" t="s">
        <v>32</v>
      </c>
      <c r="K6" s="63"/>
      <c r="L6" s="57" t="s">
        <v>39</v>
      </c>
      <c r="M6" s="57"/>
      <c r="N6" s="78" t="s">
        <v>41</v>
      </c>
      <c r="O6" s="78"/>
      <c r="P6" s="78"/>
      <c r="Q6" s="78"/>
      <c r="R6" s="57">
        <v>6</v>
      </c>
      <c r="S6" s="57"/>
    </row>
    <row r="7" spans="1:19" ht="18" customHeight="1" x14ac:dyDescent="0.2">
      <c r="A7" s="98"/>
      <c r="B7" s="103"/>
      <c r="C7" s="104"/>
      <c r="D7" s="105"/>
      <c r="E7" s="110"/>
      <c r="F7" s="80"/>
      <c r="G7" s="80"/>
      <c r="H7" s="80"/>
      <c r="K7" s="63"/>
      <c r="L7" s="57"/>
      <c r="M7" s="57"/>
      <c r="N7" s="78"/>
      <c r="O7" s="78"/>
      <c r="P7" s="78"/>
      <c r="Q7" s="78"/>
      <c r="R7" s="57"/>
      <c r="S7" s="57"/>
    </row>
    <row r="8" spans="1:19" ht="18" customHeight="1" x14ac:dyDescent="0.2">
      <c r="A8" s="99"/>
      <c r="B8" s="106"/>
      <c r="C8" s="107"/>
      <c r="D8" s="108"/>
      <c r="E8" s="111"/>
      <c r="F8" s="80"/>
      <c r="G8" s="80"/>
      <c r="H8" s="80"/>
      <c r="K8" s="64"/>
      <c r="L8" s="57"/>
      <c r="M8" s="57"/>
      <c r="N8" s="56" t="s">
        <v>40</v>
      </c>
      <c r="O8" s="56"/>
      <c r="P8" s="56"/>
      <c r="Q8" s="56"/>
      <c r="R8" s="56">
        <v>2</v>
      </c>
      <c r="S8" s="56"/>
    </row>
    <row r="9" spans="1:19" ht="19.5" customHeight="1" x14ac:dyDescent="0.25">
      <c r="A9" s="24"/>
      <c r="B9" s="112"/>
      <c r="C9" s="112"/>
      <c r="D9" s="112"/>
      <c r="E9" s="47"/>
      <c r="F9" s="25"/>
      <c r="G9" s="26">
        <v>1</v>
      </c>
      <c r="H9" s="23">
        <f t="shared" ref="H9:H15" si="0">E9*F9*G9/10000</f>
        <v>0</v>
      </c>
      <c r="K9" s="57" t="s">
        <v>42</v>
      </c>
      <c r="L9" s="57" t="s">
        <v>43</v>
      </c>
      <c r="M9" s="57"/>
      <c r="N9" s="56" t="s">
        <v>44</v>
      </c>
      <c r="O9" s="56"/>
      <c r="P9" s="56"/>
      <c r="Q9" s="56"/>
      <c r="R9" s="56">
        <v>50</v>
      </c>
      <c r="S9" s="56"/>
    </row>
    <row r="10" spans="1:19" ht="18" customHeight="1" x14ac:dyDescent="0.25">
      <c r="A10" s="24"/>
      <c r="B10" s="112"/>
      <c r="C10" s="112"/>
      <c r="D10" s="112"/>
      <c r="E10" s="40"/>
      <c r="F10" s="25"/>
      <c r="G10" s="26">
        <v>1</v>
      </c>
      <c r="H10" s="23">
        <f t="shared" si="0"/>
        <v>0</v>
      </c>
      <c r="K10" s="57"/>
      <c r="L10" s="57"/>
      <c r="M10" s="57"/>
      <c r="N10" s="56" t="s">
        <v>45</v>
      </c>
      <c r="O10" s="56"/>
      <c r="P10" s="56"/>
      <c r="Q10" s="56"/>
      <c r="R10" s="56">
        <v>30</v>
      </c>
      <c r="S10" s="56"/>
    </row>
    <row r="11" spans="1:19" ht="18" customHeight="1" x14ac:dyDescent="0.25">
      <c r="A11" s="46"/>
      <c r="B11" s="113"/>
      <c r="C11" s="114"/>
      <c r="D11" s="115"/>
      <c r="E11" s="40"/>
      <c r="F11" s="25"/>
      <c r="G11" s="26">
        <v>1</v>
      </c>
      <c r="H11" s="23">
        <f t="shared" si="0"/>
        <v>0</v>
      </c>
      <c r="K11" s="57"/>
      <c r="L11" s="56" t="s">
        <v>46</v>
      </c>
      <c r="M11" s="56"/>
      <c r="N11" s="56" t="s">
        <v>45</v>
      </c>
      <c r="O11" s="56"/>
      <c r="P11" s="56"/>
      <c r="Q11" s="56"/>
      <c r="R11" s="56">
        <v>14</v>
      </c>
      <c r="S11" s="56"/>
    </row>
    <row r="12" spans="1:19" ht="17.25" customHeight="1" x14ac:dyDescent="0.25">
      <c r="A12" s="24"/>
      <c r="B12" s="112"/>
      <c r="C12" s="112"/>
      <c r="D12" s="112"/>
      <c r="E12" s="40"/>
      <c r="F12" s="25"/>
      <c r="G12" s="26">
        <v>1</v>
      </c>
      <c r="H12" s="23">
        <f t="shared" si="0"/>
        <v>0</v>
      </c>
      <c r="K12" s="57"/>
      <c r="L12" s="57" t="s">
        <v>47</v>
      </c>
      <c r="M12" s="57"/>
      <c r="N12" s="78" t="s">
        <v>80</v>
      </c>
      <c r="O12" s="78"/>
      <c r="P12" s="78"/>
      <c r="Q12" s="78"/>
      <c r="R12" s="57">
        <v>42</v>
      </c>
      <c r="S12" s="57"/>
    </row>
    <row r="13" spans="1:19" ht="18" x14ac:dyDescent="0.25">
      <c r="A13" s="24"/>
      <c r="B13" s="117"/>
      <c r="C13" s="120"/>
      <c r="D13" s="121"/>
      <c r="E13" s="40"/>
      <c r="F13" s="25"/>
      <c r="G13" s="26">
        <v>1</v>
      </c>
      <c r="H13" s="23">
        <f t="shared" si="0"/>
        <v>0</v>
      </c>
      <c r="K13" s="57"/>
      <c r="L13" s="57"/>
      <c r="M13" s="57"/>
      <c r="N13" s="78"/>
      <c r="O13" s="78"/>
      <c r="P13" s="78"/>
      <c r="Q13" s="78"/>
      <c r="R13" s="57"/>
      <c r="S13" s="57"/>
    </row>
    <row r="14" spans="1:19" ht="18" x14ac:dyDescent="0.25">
      <c r="A14" s="24"/>
      <c r="B14" s="117"/>
      <c r="C14" s="118"/>
      <c r="D14" s="119"/>
      <c r="E14" s="40"/>
      <c r="F14" s="25"/>
      <c r="G14" s="26">
        <v>1</v>
      </c>
      <c r="H14" s="23">
        <f t="shared" si="0"/>
        <v>0</v>
      </c>
      <c r="K14" s="57"/>
      <c r="L14" s="57" t="s">
        <v>48</v>
      </c>
      <c r="M14" s="57"/>
      <c r="N14" s="56" t="s">
        <v>44</v>
      </c>
      <c r="O14" s="56"/>
      <c r="P14" s="56"/>
      <c r="Q14" s="56"/>
      <c r="R14" s="56">
        <v>34</v>
      </c>
      <c r="S14" s="56"/>
    </row>
    <row r="15" spans="1:19" ht="18" x14ac:dyDescent="0.25">
      <c r="A15" s="24"/>
      <c r="B15" s="117"/>
      <c r="C15" s="120"/>
      <c r="D15" s="121"/>
      <c r="E15" s="40"/>
      <c r="F15" s="25"/>
      <c r="G15" s="26">
        <v>1</v>
      </c>
      <c r="H15" s="23">
        <f t="shared" si="0"/>
        <v>0</v>
      </c>
      <c r="K15" s="57"/>
      <c r="L15" s="57"/>
      <c r="M15" s="57"/>
      <c r="N15" s="56" t="s">
        <v>45</v>
      </c>
      <c r="O15" s="56"/>
      <c r="P15" s="56"/>
      <c r="Q15" s="56"/>
      <c r="R15" s="56">
        <v>20</v>
      </c>
      <c r="S15" s="56"/>
    </row>
    <row r="16" spans="1:19" ht="18" customHeight="1" x14ac:dyDescent="0.25">
      <c r="A16" s="39"/>
      <c r="B16" s="117"/>
      <c r="C16" s="120"/>
      <c r="D16" s="121"/>
      <c r="E16" s="39"/>
      <c r="F16" s="25"/>
      <c r="G16" s="26">
        <v>1</v>
      </c>
      <c r="H16" s="23">
        <f t="shared" ref="H16:H18" si="1">E16*F16*G16/10000</f>
        <v>0</v>
      </c>
      <c r="K16" s="57"/>
      <c r="L16" s="57"/>
      <c r="M16" s="57"/>
      <c r="N16" s="56" t="s">
        <v>93</v>
      </c>
      <c r="O16" s="56"/>
      <c r="P16" s="56"/>
      <c r="Q16" s="56"/>
      <c r="R16" s="56">
        <v>4</v>
      </c>
      <c r="S16" s="56"/>
    </row>
    <row r="17" spans="1:20" ht="19.5" customHeight="1" x14ac:dyDescent="0.25">
      <c r="A17" s="39"/>
      <c r="B17" s="117"/>
      <c r="C17" s="120"/>
      <c r="D17" s="121"/>
      <c r="E17" s="39"/>
      <c r="F17" s="25"/>
      <c r="G17" s="26">
        <v>1</v>
      </c>
      <c r="H17" s="23">
        <f t="shared" si="1"/>
        <v>0</v>
      </c>
      <c r="K17" s="57"/>
      <c r="L17" s="57"/>
      <c r="M17" s="57"/>
      <c r="N17" s="77" t="s">
        <v>79</v>
      </c>
      <c r="O17" s="77"/>
      <c r="P17" s="77"/>
      <c r="Q17" s="77"/>
      <c r="R17" s="57">
        <v>11</v>
      </c>
      <c r="S17" s="57"/>
    </row>
    <row r="18" spans="1:20" ht="21" customHeight="1" x14ac:dyDescent="0.25">
      <c r="A18" s="24"/>
      <c r="B18" s="117"/>
      <c r="C18" s="120"/>
      <c r="D18" s="121"/>
      <c r="E18" s="25"/>
      <c r="F18" s="25"/>
      <c r="G18" s="26">
        <v>1</v>
      </c>
      <c r="H18" s="23">
        <f t="shared" si="1"/>
        <v>0</v>
      </c>
      <c r="K18" s="57"/>
      <c r="L18" s="57"/>
      <c r="M18" s="57"/>
      <c r="N18" s="77"/>
      <c r="O18" s="77"/>
      <c r="P18" s="77"/>
      <c r="Q18" s="77"/>
      <c r="R18" s="57"/>
      <c r="S18" s="57"/>
    </row>
    <row r="19" spans="1:20" ht="20.25" customHeight="1" x14ac:dyDescent="0.35">
      <c r="A19" s="37"/>
      <c r="B19" s="94" t="s">
        <v>25</v>
      </c>
      <c r="C19" s="95"/>
      <c r="D19" s="95"/>
      <c r="E19" s="95"/>
      <c r="F19" s="95"/>
      <c r="G19" s="96"/>
      <c r="H19" s="36">
        <f>SUM(H9:H18)</f>
        <v>0</v>
      </c>
      <c r="K19" s="18" t="s">
        <v>49</v>
      </c>
      <c r="L19" s="75" t="s">
        <v>50</v>
      </c>
      <c r="M19" s="76"/>
      <c r="N19" s="75" t="s">
        <v>52</v>
      </c>
      <c r="O19" s="88"/>
      <c r="P19" s="88"/>
      <c r="Q19" s="76"/>
      <c r="R19" s="75">
        <v>1</v>
      </c>
      <c r="S19" s="76"/>
    </row>
    <row r="20" spans="1:20" ht="20.25" customHeight="1" x14ac:dyDescent="0.2">
      <c r="A20" s="1"/>
      <c r="K20" s="18"/>
      <c r="L20" s="56" t="s">
        <v>51</v>
      </c>
      <c r="M20" s="56"/>
      <c r="N20" s="56" t="s">
        <v>52</v>
      </c>
      <c r="O20" s="56"/>
      <c r="P20" s="56"/>
      <c r="Q20" s="56"/>
      <c r="R20" s="56">
        <v>2</v>
      </c>
      <c r="S20" s="56"/>
    </row>
    <row r="21" spans="1:20" ht="18" customHeight="1" x14ac:dyDescent="0.2">
      <c r="A21" s="93" t="s">
        <v>1</v>
      </c>
      <c r="B21" s="92">
        <f>B4</f>
        <v>0</v>
      </c>
      <c r="C21" s="92"/>
      <c r="D21" s="92"/>
      <c r="E21" s="92"/>
      <c r="F21" s="92"/>
      <c r="G21" s="92"/>
      <c r="H21" s="92"/>
      <c r="I21" s="92"/>
    </row>
    <row r="22" spans="1:20" ht="18" customHeight="1" x14ac:dyDescent="0.2">
      <c r="A22" s="93"/>
      <c r="B22" s="92"/>
      <c r="C22" s="92"/>
      <c r="D22" s="92"/>
      <c r="E22" s="92"/>
      <c r="F22" s="92"/>
      <c r="G22" s="92"/>
      <c r="H22" s="92"/>
      <c r="I22" s="92"/>
    </row>
    <row r="23" spans="1:20" ht="20.25" customHeight="1" x14ac:dyDescent="0.35">
      <c r="A23" s="16" t="s">
        <v>72</v>
      </c>
      <c r="B23" s="16"/>
      <c r="C23" s="16"/>
      <c r="D23" s="16"/>
      <c r="E23" s="16"/>
      <c r="F23" s="38">
        <f>H19</f>
        <v>0</v>
      </c>
    </row>
    <row r="24" spans="1:20" ht="16.5" customHeight="1" x14ac:dyDescent="0.2">
      <c r="K24" s="69" t="s">
        <v>53</v>
      </c>
      <c r="L24" s="69"/>
      <c r="M24" s="69"/>
      <c r="N24" s="69"/>
      <c r="O24" s="69"/>
      <c r="P24" s="69"/>
      <c r="Q24" s="69"/>
      <c r="R24" s="69"/>
      <c r="S24" s="21"/>
    </row>
    <row r="25" spans="1:20" ht="15.75" customHeight="1" x14ac:dyDescent="0.2">
      <c r="K25" s="81" t="s">
        <v>54</v>
      </c>
      <c r="L25" s="82"/>
      <c r="M25" s="82"/>
      <c r="N25" s="82"/>
      <c r="O25" s="82"/>
      <c r="P25" s="83"/>
      <c r="Q25" s="71" t="s">
        <v>35</v>
      </c>
      <c r="R25" s="72"/>
    </row>
    <row r="26" spans="1:20" ht="36" customHeight="1" x14ac:dyDescent="0.25">
      <c r="F26" s="4"/>
      <c r="G26" s="19" t="s">
        <v>26</v>
      </c>
      <c r="H26" s="116" t="s">
        <v>88</v>
      </c>
      <c r="I26" s="116"/>
      <c r="K26" s="84"/>
      <c r="L26" s="85"/>
      <c r="M26" s="85"/>
      <c r="N26" s="85"/>
      <c r="O26" s="85"/>
      <c r="P26" s="86"/>
      <c r="Q26" s="73"/>
      <c r="R26" s="74"/>
    </row>
    <row r="27" spans="1:20" ht="18" x14ac:dyDescent="0.25">
      <c r="F27" s="4"/>
      <c r="G27" s="19" t="s">
        <v>87</v>
      </c>
      <c r="H27" s="28" t="s">
        <v>82</v>
      </c>
      <c r="I27" s="29" t="s">
        <v>86</v>
      </c>
      <c r="K27" s="52" t="s">
        <v>56</v>
      </c>
      <c r="L27" s="53"/>
      <c r="M27" s="53"/>
      <c r="N27" s="53"/>
      <c r="O27" s="53"/>
      <c r="P27" s="54"/>
      <c r="Q27" s="50">
        <v>13</v>
      </c>
      <c r="R27" s="51"/>
    </row>
    <row r="28" spans="1:20" ht="15.75" customHeight="1" x14ac:dyDescent="0.25">
      <c r="F28" s="4"/>
      <c r="G28" s="31" t="s">
        <v>90</v>
      </c>
      <c r="H28" s="32">
        <f t="shared" ref="H28:H33" si="2">Q45</f>
        <v>0</v>
      </c>
      <c r="I28" s="30">
        <f t="shared" ref="I28:I33" si="3">H28*5280</f>
        <v>0</v>
      </c>
      <c r="K28" s="52" t="s">
        <v>57</v>
      </c>
      <c r="L28" s="53"/>
      <c r="M28" s="53"/>
      <c r="N28" s="53"/>
      <c r="O28" s="53"/>
      <c r="P28" s="54"/>
      <c r="Q28" s="50">
        <v>28</v>
      </c>
      <c r="R28" s="51"/>
    </row>
    <row r="29" spans="1:20" ht="15.75" customHeight="1" x14ac:dyDescent="0.25">
      <c r="F29" s="4"/>
      <c r="G29" s="31" t="s">
        <v>91</v>
      </c>
      <c r="H29" s="32">
        <f t="shared" si="2"/>
        <v>0</v>
      </c>
      <c r="I29" s="30">
        <f t="shared" si="3"/>
        <v>0</v>
      </c>
      <c r="K29" s="52" t="s">
        <v>58</v>
      </c>
      <c r="L29" s="53"/>
      <c r="M29" s="53"/>
      <c r="N29" s="53"/>
      <c r="O29" s="53"/>
      <c r="P29" s="54"/>
      <c r="Q29" s="50">
        <v>2</v>
      </c>
      <c r="R29" s="51"/>
    </row>
    <row r="30" spans="1:20" ht="15.75" customHeight="1" x14ac:dyDescent="0.25">
      <c r="F30" s="4"/>
      <c r="G30" s="31" t="s">
        <v>92</v>
      </c>
      <c r="H30" s="32">
        <f t="shared" si="2"/>
        <v>0</v>
      </c>
      <c r="I30" s="30">
        <f t="shared" si="3"/>
        <v>0</v>
      </c>
      <c r="T30" s="11"/>
    </row>
    <row r="31" spans="1:20" ht="15" customHeight="1" x14ac:dyDescent="0.25">
      <c r="F31" s="4"/>
      <c r="G31" s="31" t="s">
        <v>27</v>
      </c>
      <c r="H31" s="32">
        <f t="shared" si="2"/>
        <v>0</v>
      </c>
      <c r="I31" s="30">
        <f t="shared" si="3"/>
        <v>0</v>
      </c>
      <c r="K31" s="67" t="s">
        <v>59</v>
      </c>
      <c r="L31" s="67"/>
      <c r="M31" s="67"/>
      <c r="N31" s="67"/>
      <c r="O31" s="67"/>
      <c r="P31" s="67"/>
      <c r="Q31" s="67"/>
      <c r="T31" s="9"/>
    </row>
    <row r="32" spans="1:20" ht="15" customHeight="1" x14ac:dyDescent="0.25">
      <c r="G32" s="31" t="s">
        <v>28</v>
      </c>
      <c r="H32" s="32">
        <f t="shared" si="2"/>
        <v>0</v>
      </c>
      <c r="I32" s="30">
        <f t="shared" si="3"/>
        <v>0</v>
      </c>
      <c r="K32" s="67" t="s">
        <v>60</v>
      </c>
      <c r="L32" s="67"/>
      <c r="M32" s="67"/>
      <c r="N32" s="67"/>
      <c r="O32" s="67"/>
      <c r="P32" s="68" t="s">
        <v>61</v>
      </c>
      <c r="Q32" s="68"/>
      <c r="T32" s="9"/>
    </row>
    <row r="33" spans="1:20" ht="16.5" customHeight="1" x14ac:dyDescent="0.25">
      <c r="G33" s="31" t="s">
        <v>73</v>
      </c>
      <c r="H33" s="33">
        <f t="shared" si="2"/>
        <v>0</v>
      </c>
      <c r="I33" s="30">
        <f t="shared" si="3"/>
        <v>0</v>
      </c>
      <c r="K33" s="67"/>
      <c r="L33" s="67"/>
      <c r="M33" s="67"/>
      <c r="N33" s="67"/>
      <c r="O33" s="67"/>
      <c r="P33" s="68"/>
      <c r="Q33" s="68"/>
      <c r="T33" s="9"/>
    </row>
    <row r="34" spans="1:20" ht="15.75" customHeight="1" x14ac:dyDescent="0.2">
      <c r="K34" s="66" t="s">
        <v>62</v>
      </c>
      <c r="L34" s="66"/>
      <c r="M34" s="66"/>
      <c r="N34" s="66"/>
      <c r="O34" s="66"/>
      <c r="P34" s="70">
        <v>0.1</v>
      </c>
      <c r="Q34" s="70"/>
      <c r="T34" s="9"/>
    </row>
    <row r="35" spans="1:20" ht="15" customHeight="1" x14ac:dyDescent="0.2">
      <c r="K35" s="66" t="s">
        <v>63</v>
      </c>
      <c r="L35" s="66"/>
      <c r="M35" s="66"/>
      <c r="N35" s="66"/>
      <c r="O35" s="66"/>
      <c r="P35" s="70">
        <v>0.5</v>
      </c>
      <c r="Q35" s="70"/>
      <c r="T35" s="9"/>
    </row>
    <row r="36" spans="1:20" ht="15" customHeight="1" x14ac:dyDescent="0.2">
      <c r="K36" s="87" t="s">
        <v>64</v>
      </c>
      <c r="L36" s="87"/>
      <c r="M36" s="87"/>
      <c r="N36" s="87"/>
      <c r="O36" s="14" t="s">
        <v>65</v>
      </c>
      <c r="P36" s="70">
        <v>0.5</v>
      </c>
      <c r="Q36" s="70"/>
      <c r="T36" s="9"/>
    </row>
    <row r="37" spans="1:20" ht="15" customHeight="1" x14ac:dyDescent="0.2">
      <c r="K37" s="87"/>
      <c r="L37" s="87"/>
      <c r="M37" s="87"/>
      <c r="N37" s="87"/>
      <c r="O37" s="14" t="s">
        <v>66</v>
      </c>
      <c r="P37" s="70">
        <v>0.4</v>
      </c>
      <c r="Q37" s="70"/>
      <c r="T37" s="9"/>
    </row>
    <row r="38" spans="1:20" ht="15.75" customHeight="1" x14ac:dyDescent="0.2">
      <c r="K38" s="87"/>
      <c r="L38" s="87"/>
      <c r="M38" s="87"/>
      <c r="N38" s="87"/>
      <c r="O38" s="14" t="s">
        <v>67</v>
      </c>
      <c r="P38" s="70">
        <v>0.3</v>
      </c>
      <c r="Q38" s="70"/>
      <c r="T38" s="9"/>
    </row>
    <row r="39" spans="1:20" ht="15" customHeight="1" x14ac:dyDescent="0.2">
      <c r="K39" s="87"/>
      <c r="L39" s="87"/>
      <c r="M39" s="87"/>
      <c r="N39" s="87"/>
      <c r="O39" s="14" t="s">
        <v>68</v>
      </c>
      <c r="P39" s="70">
        <v>0.2</v>
      </c>
      <c r="Q39" s="70"/>
      <c r="T39" s="9"/>
    </row>
    <row r="40" spans="1:20" ht="18" customHeight="1" x14ac:dyDescent="0.2">
      <c r="K40" s="66" t="s">
        <v>69</v>
      </c>
      <c r="L40" s="66"/>
      <c r="M40" s="66"/>
      <c r="N40" s="66"/>
      <c r="O40" s="66"/>
      <c r="P40" s="70">
        <v>0.1</v>
      </c>
      <c r="Q40" s="70"/>
      <c r="T40" s="9"/>
    </row>
    <row r="41" spans="1:20" ht="15" x14ac:dyDescent="0.2">
      <c r="K41" s="66" t="s">
        <v>70</v>
      </c>
      <c r="L41" s="66"/>
      <c r="M41" s="66"/>
      <c r="N41" s="66"/>
      <c r="O41" s="66"/>
      <c r="P41" s="70">
        <v>0.5</v>
      </c>
      <c r="Q41" s="70"/>
      <c r="T41" s="9"/>
    </row>
    <row r="42" spans="1:20" ht="15" customHeight="1" x14ac:dyDescent="0.2">
      <c r="T42" s="9"/>
    </row>
    <row r="43" spans="1:20" ht="15" customHeight="1" x14ac:dyDescent="0.2">
      <c r="T43" s="9"/>
    </row>
    <row r="44" spans="1:20" ht="23.25" customHeight="1" x14ac:dyDescent="0.2">
      <c r="T44" s="9"/>
    </row>
    <row r="45" spans="1:20" ht="15.75" x14ac:dyDescent="0.25">
      <c r="P45" s="4" t="s">
        <v>2</v>
      </c>
      <c r="Q45" s="5">
        <f>0.1181*$H$19^0.5132</f>
        <v>0</v>
      </c>
      <c r="T45" s="9"/>
    </row>
    <row r="46" spans="1:20" ht="15.75" x14ac:dyDescent="0.25">
      <c r="P46" s="4" t="s">
        <v>3</v>
      </c>
      <c r="Q46" s="5">
        <f>0.0634*$H$19^0.5366</f>
        <v>0</v>
      </c>
      <c r="T46" s="9"/>
    </row>
    <row r="47" spans="1:20" ht="15.75" x14ac:dyDescent="0.25">
      <c r="P47" s="4" t="s">
        <v>4</v>
      </c>
      <c r="Q47" s="5">
        <f>0.0399*$H$19^0.5397</f>
        <v>0</v>
      </c>
      <c r="T47" s="9"/>
    </row>
    <row r="48" spans="1:20" ht="15.75" x14ac:dyDescent="0.25">
      <c r="A48" s="13" t="s">
        <v>74</v>
      </c>
      <c r="P48" s="4" t="s">
        <v>5</v>
      </c>
      <c r="Q48" s="5">
        <f>0.0242*$H$19^0.5844</f>
        <v>0</v>
      </c>
      <c r="T48" s="9"/>
    </row>
    <row r="49" spans="1:20" ht="15.75" x14ac:dyDescent="0.25">
      <c r="A49" s="13" t="s">
        <v>76</v>
      </c>
      <c r="P49" s="4" t="s">
        <v>6</v>
      </c>
      <c r="Q49" s="5">
        <f>0.0175*$H$19^0.5827</f>
        <v>0</v>
      </c>
      <c r="T49" s="9"/>
    </row>
    <row r="50" spans="1:20" ht="12.75" customHeight="1" x14ac:dyDescent="0.25">
      <c r="A50" s="13" t="s">
        <v>75</v>
      </c>
      <c r="P50" s="4" t="s">
        <v>7</v>
      </c>
      <c r="Q50" s="5">
        <f>0.0101*$H$19^0.6264</f>
        <v>0</v>
      </c>
      <c r="T50" s="9"/>
    </row>
    <row r="51" spans="1:20" ht="20.25" customHeight="1" x14ac:dyDescent="0.2">
      <c r="P51" s="6"/>
      <c r="T51" s="9"/>
    </row>
    <row r="52" spans="1:20" ht="18" customHeight="1" x14ac:dyDescent="0.25">
      <c r="A52" s="90" t="s">
        <v>1</v>
      </c>
      <c r="B52" s="92">
        <f>B4</f>
        <v>0</v>
      </c>
      <c r="C52" s="92"/>
      <c r="D52" s="92"/>
      <c r="E52" s="92"/>
      <c r="F52" s="92"/>
      <c r="G52" s="92"/>
      <c r="H52" s="92"/>
      <c r="I52" s="92"/>
      <c r="N52" s="15" t="s">
        <v>84</v>
      </c>
      <c r="O52" s="2" t="s">
        <v>83</v>
      </c>
      <c r="T52" s="9"/>
    </row>
    <row r="53" spans="1:20" ht="18" customHeight="1" x14ac:dyDescent="0.25">
      <c r="A53" s="91"/>
      <c r="B53" s="92"/>
      <c r="C53" s="92"/>
      <c r="D53" s="92"/>
      <c r="E53" s="92"/>
      <c r="F53" s="92"/>
      <c r="G53" s="92"/>
      <c r="H53" s="92"/>
      <c r="I53" s="92"/>
      <c r="N53" s="15"/>
      <c r="O53" s="17">
        <v>0.05</v>
      </c>
      <c r="P53" s="8">
        <v>0.03</v>
      </c>
      <c r="Q53" s="7">
        <v>1.4999999999999999E-2</v>
      </c>
      <c r="T53" s="9"/>
    </row>
    <row r="54" spans="1:20" ht="20.25" customHeight="1" x14ac:dyDescent="0.35">
      <c r="A54" s="16" t="s">
        <v>72</v>
      </c>
      <c r="B54" s="16"/>
      <c r="C54" s="16"/>
      <c r="D54" s="16"/>
      <c r="E54" s="16"/>
      <c r="F54" s="38">
        <f>H19</f>
        <v>0</v>
      </c>
      <c r="N54" s="4" t="s">
        <v>8</v>
      </c>
      <c r="O54" s="9">
        <f>$Q$48</f>
        <v>0</v>
      </c>
      <c r="P54" s="9">
        <f>$Q$46</f>
        <v>0</v>
      </c>
      <c r="Q54" s="9">
        <f>$Q$45</f>
        <v>0</v>
      </c>
      <c r="T54" s="9"/>
    </row>
    <row r="55" spans="1:20" ht="15.75" x14ac:dyDescent="0.25">
      <c r="I55" t="s">
        <v>85</v>
      </c>
      <c r="N55" s="4" t="s">
        <v>9</v>
      </c>
      <c r="O55" s="9">
        <f>$Q$48</f>
        <v>0</v>
      </c>
      <c r="P55" s="9">
        <f>$Q$46</f>
        <v>0</v>
      </c>
      <c r="Q55" s="9">
        <f>$Q$45</f>
        <v>0</v>
      </c>
      <c r="T55" s="9"/>
    </row>
    <row r="56" spans="1:20" ht="18" customHeight="1" x14ac:dyDescent="0.25">
      <c r="G56" s="2" t="s">
        <v>26</v>
      </c>
      <c r="H56" s="116" t="s">
        <v>89</v>
      </c>
      <c r="I56" s="116"/>
      <c r="N56" s="4" t="s">
        <v>9</v>
      </c>
      <c r="O56" s="9">
        <f>$Q$48</f>
        <v>0</v>
      </c>
      <c r="P56" s="9">
        <f>$Q$46</f>
        <v>0</v>
      </c>
      <c r="Q56" s="9">
        <f>$Q$45</f>
        <v>0</v>
      </c>
      <c r="T56" s="9"/>
    </row>
    <row r="57" spans="1:20" ht="18" x14ac:dyDescent="0.25">
      <c r="G57" s="22" t="s">
        <v>87</v>
      </c>
      <c r="H57" s="27" t="s">
        <v>82</v>
      </c>
      <c r="I57" s="27" t="s">
        <v>86</v>
      </c>
      <c r="N57" s="4" t="s">
        <v>9</v>
      </c>
      <c r="O57" s="9">
        <f>$Q$49</f>
        <v>0</v>
      </c>
      <c r="P57" s="9">
        <f>$Q$48</f>
        <v>0</v>
      </c>
      <c r="Q57" s="9">
        <f>$Q$46</f>
        <v>0</v>
      </c>
      <c r="T57" s="9"/>
    </row>
    <row r="58" spans="1:20" ht="18" customHeight="1" x14ac:dyDescent="0.25">
      <c r="G58" s="31" t="s">
        <v>90</v>
      </c>
      <c r="H58" s="32">
        <f t="shared" ref="H58:H63" si="4">Q45</f>
        <v>0</v>
      </c>
      <c r="I58" s="35">
        <f t="shared" ref="I58:I63" si="5">H58*5280</f>
        <v>0</v>
      </c>
      <c r="N58" s="4" t="s">
        <v>9</v>
      </c>
      <c r="O58" s="9">
        <f>$Q$49</f>
        <v>0</v>
      </c>
      <c r="P58" s="9">
        <f>$Q$48</f>
        <v>0</v>
      </c>
      <c r="Q58" s="9">
        <f>$Q$46</f>
        <v>0</v>
      </c>
      <c r="T58" s="9"/>
    </row>
    <row r="59" spans="1:20" ht="19.5" customHeight="1" x14ac:dyDescent="0.25">
      <c r="G59" s="31" t="s">
        <v>91</v>
      </c>
      <c r="H59" s="32">
        <f t="shared" si="4"/>
        <v>0</v>
      </c>
      <c r="I59" s="35">
        <f>H59*5280</f>
        <v>0</v>
      </c>
      <c r="N59" s="4" t="s">
        <v>10</v>
      </c>
      <c r="O59" s="9">
        <f>$Q$49</f>
        <v>0</v>
      </c>
      <c r="P59" s="9">
        <f>$Q$48</f>
        <v>0</v>
      </c>
      <c r="Q59" s="9">
        <f>$Q$46</f>
        <v>0</v>
      </c>
      <c r="T59" s="9"/>
    </row>
    <row r="60" spans="1:20" ht="18" x14ac:dyDescent="0.25">
      <c r="G60" s="31" t="s">
        <v>92</v>
      </c>
      <c r="H60" s="32">
        <f t="shared" si="4"/>
        <v>0</v>
      </c>
      <c r="I60" s="35">
        <f t="shared" si="5"/>
        <v>0</v>
      </c>
      <c r="K60" s="15"/>
      <c r="N60" s="4" t="s">
        <v>9</v>
      </c>
      <c r="O60" s="9">
        <f t="shared" ref="O60:O68" si="6">$Q$49</f>
        <v>0</v>
      </c>
      <c r="P60" s="9">
        <f t="shared" ref="P60:P68" si="7">$Q$48</f>
        <v>0</v>
      </c>
      <c r="Q60" s="9">
        <f t="shared" ref="Q60:Q66" si="8">$Q$46</f>
        <v>0</v>
      </c>
      <c r="T60" s="9"/>
    </row>
    <row r="61" spans="1:20" ht="18" customHeight="1" x14ac:dyDescent="0.25">
      <c r="G61" s="31" t="s">
        <v>27</v>
      </c>
      <c r="H61" s="32">
        <f t="shared" si="4"/>
        <v>0</v>
      </c>
      <c r="I61" s="35">
        <f t="shared" si="5"/>
        <v>0</v>
      </c>
      <c r="K61" s="10"/>
      <c r="N61" s="4" t="s">
        <v>9</v>
      </c>
      <c r="O61" s="9">
        <f t="shared" si="6"/>
        <v>0</v>
      </c>
      <c r="P61" s="9">
        <f t="shared" si="7"/>
        <v>0</v>
      </c>
      <c r="Q61" s="9">
        <f t="shared" si="8"/>
        <v>0</v>
      </c>
      <c r="T61" s="9"/>
    </row>
    <row r="62" spans="1:20" ht="17.25" customHeight="1" x14ac:dyDescent="0.25">
      <c r="G62" s="31" t="s">
        <v>28</v>
      </c>
      <c r="H62" s="32">
        <f t="shared" si="4"/>
        <v>0</v>
      </c>
      <c r="I62" s="35">
        <f t="shared" si="5"/>
        <v>0</v>
      </c>
      <c r="K62" s="10"/>
      <c r="N62" s="4" t="s">
        <v>9</v>
      </c>
      <c r="O62" s="9">
        <f t="shared" si="6"/>
        <v>0</v>
      </c>
      <c r="P62" s="9">
        <f t="shared" si="7"/>
        <v>0</v>
      </c>
      <c r="Q62" s="9">
        <f t="shared" si="8"/>
        <v>0</v>
      </c>
      <c r="T62" s="9"/>
    </row>
    <row r="63" spans="1:20" ht="18" customHeight="1" x14ac:dyDescent="0.25">
      <c r="G63" s="34" t="s">
        <v>73</v>
      </c>
      <c r="H63" s="32">
        <f t="shared" si="4"/>
        <v>0</v>
      </c>
      <c r="I63" s="35">
        <f t="shared" si="5"/>
        <v>0</v>
      </c>
      <c r="K63" s="10"/>
      <c r="N63" s="4" t="s">
        <v>9</v>
      </c>
      <c r="O63" s="9">
        <f t="shared" si="6"/>
        <v>0</v>
      </c>
      <c r="P63" s="9">
        <f t="shared" si="7"/>
        <v>0</v>
      </c>
      <c r="Q63" s="9">
        <f t="shared" si="8"/>
        <v>0</v>
      </c>
      <c r="T63" s="9"/>
    </row>
    <row r="64" spans="1:20" ht="12.75" customHeight="1" x14ac:dyDescent="0.25">
      <c r="K64" s="10"/>
      <c r="N64" s="4" t="s">
        <v>11</v>
      </c>
      <c r="O64" s="9">
        <f t="shared" si="6"/>
        <v>0</v>
      </c>
      <c r="P64" s="9">
        <f t="shared" si="7"/>
        <v>0</v>
      </c>
      <c r="Q64" s="9">
        <f t="shared" si="8"/>
        <v>0</v>
      </c>
      <c r="T64" s="9"/>
    </row>
    <row r="65" spans="1:20" ht="15.75" x14ac:dyDescent="0.25">
      <c r="K65" s="10"/>
      <c r="N65" s="4" t="s">
        <v>9</v>
      </c>
      <c r="O65" s="9">
        <f t="shared" si="6"/>
        <v>0</v>
      </c>
      <c r="P65" s="9">
        <f t="shared" si="7"/>
        <v>0</v>
      </c>
      <c r="Q65" s="9">
        <f t="shared" si="8"/>
        <v>0</v>
      </c>
      <c r="T65" s="9"/>
    </row>
    <row r="66" spans="1:20" ht="18" x14ac:dyDescent="0.25">
      <c r="J66" s="2"/>
      <c r="K66" s="10"/>
      <c r="N66" s="4" t="s">
        <v>9</v>
      </c>
      <c r="O66" s="9">
        <f t="shared" si="6"/>
        <v>0</v>
      </c>
      <c r="P66" s="9">
        <f t="shared" si="7"/>
        <v>0</v>
      </c>
      <c r="Q66" s="9">
        <f t="shared" si="8"/>
        <v>0</v>
      </c>
      <c r="T66" s="9"/>
    </row>
    <row r="67" spans="1:20" ht="15.75" x14ac:dyDescent="0.25">
      <c r="J67" s="4"/>
      <c r="N67" s="4" t="s">
        <v>9</v>
      </c>
      <c r="O67" s="9">
        <f t="shared" si="6"/>
        <v>0</v>
      </c>
      <c r="P67" s="9">
        <f t="shared" si="7"/>
        <v>0</v>
      </c>
      <c r="Q67" s="9">
        <f>$Q$47</f>
        <v>0</v>
      </c>
      <c r="T67" s="9"/>
    </row>
    <row r="68" spans="1:20" ht="15.75" x14ac:dyDescent="0.25">
      <c r="J68" s="4"/>
      <c r="N68" s="4" t="s">
        <v>9</v>
      </c>
      <c r="O68" s="9">
        <f t="shared" si="6"/>
        <v>0</v>
      </c>
      <c r="P68" s="9">
        <f t="shared" si="7"/>
        <v>0</v>
      </c>
      <c r="Q68" s="9">
        <f>$Q$47</f>
        <v>0</v>
      </c>
      <c r="T68" s="9"/>
    </row>
    <row r="69" spans="1:20" ht="15.75" x14ac:dyDescent="0.25">
      <c r="J69" s="4"/>
      <c r="N69" s="4" t="s">
        <v>12</v>
      </c>
      <c r="O69" s="9">
        <f t="shared" ref="O69:O76" si="9">$Q$49</f>
        <v>0</v>
      </c>
      <c r="P69" s="9">
        <f>$Q$48</f>
        <v>0</v>
      </c>
      <c r="Q69" s="9">
        <f>$Q$47</f>
        <v>0</v>
      </c>
      <c r="T69" s="9"/>
    </row>
    <row r="70" spans="1:20" ht="15.75" x14ac:dyDescent="0.25">
      <c r="J70" s="4"/>
      <c r="N70" s="4" t="s">
        <v>9</v>
      </c>
      <c r="O70" s="9">
        <f t="shared" si="9"/>
        <v>0</v>
      </c>
      <c r="P70" s="9">
        <f t="shared" ref="P70:P76" si="10">$Q$48</f>
        <v>0</v>
      </c>
      <c r="Q70" s="9">
        <f>$Q$47</f>
        <v>0</v>
      </c>
      <c r="T70" s="9"/>
    </row>
    <row r="71" spans="1:20" ht="15.75" x14ac:dyDescent="0.25">
      <c r="J71" s="4"/>
      <c r="N71" s="4" t="s">
        <v>9</v>
      </c>
      <c r="O71" s="9">
        <f t="shared" si="9"/>
        <v>0</v>
      </c>
      <c r="P71" s="9">
        <f t="shared" si="10"/>
        <v>0</v>
      </c>
      <c r="Q71" s="9">
        <f>$Q$47</f>
        <v>0</v>
      </c>
      <c r="T71" s="9"/>
    </row>
    <row r="72" spans="1:20" ht="15.75" x14ac:dyDescent="0.25">
      <c r="J72" s="12"/>
      <c r="N72" s="4" t="s">
        <v>9</v>
      </c>
      <c r="O72" s="9">
        <f t="shared" si="9"/>
        <v>0</v>
      </c>
      <c r="P72" s="9">
        <f t="shared" si="10"/>
        <v>0</v>
      </c>
      <c r="Q72" s="9">
        <f>$Q$46</f>
        <v>0</v>
      </c>
      <c r="T72" s="9"/>
    </row>
    <row r="73" spans="1:20" ht="15.75" x14ac:dyDescent="0.25">
      <c r="N73" s="4" t="s">
        <v>9</v>
      </c>
      <c r="O73" s="9">
        <f t="shared" si="9"/>
        <v>0</v>
      </c>
      <c r="P73" s="9">
        <f t="shared" si="10"/>
        <v>0</v>
      </c>
      <c r="Q73" s="9">
        <f>$Q$46</f>
        <v>0</v>
      </c>
      <c r="T73" s="9"/>
    </row>
    <row r="74" spans="1:20" ht="15.75" x14ac:dyDescent="0.25">
      <c r="N74" s="4" t="s">
        <v>13</v>
      </c>
      <c r="O74" s="9">
        <f t="shared" si="9"/>
        <v>0</v>
      </c>
      <c r="P74" s="9">
        <f t="shared" si="10"/>
        <v>0</v>
      </c>
      <c r="Q74" s="9">
        <f>$Q$46</f>
        <v>0</v>
      </c>
      <c r="T74" s="9"/>
    </row>
    <row r="75" spans="1:20" ht="15.75" x14ac:dyDescent="0.25">
      <c r="N75" s="4" t="s">
        <v>9</v>
      </c>
      <c r="O75" s="9">
        <f t="shared" si="9"/>
        <v>0</v>
      </c>
      <c r="P75" s="9">
        <f t="shared" si="10"/>
        <v>0</v>
      </c>
      <c r="Q75" s="9">
        <f>$Q$46</f>
        <v>0</v>
      </c>
      <c r="T75" s="9"/>
    </row>
    <row r="76" spans="1:20" ht="15.75" x14ac:dyDescent="0.25">
      <c r="N76" s="4" t="s">
        <v>9</v>
      </c>
      <c r="O76" s="9">
        <f t="shared" si="9"/>
        <v>0</v>
      </c>
      <c r="P76" s="9">
        <f t="shared" si="10"/>
        <v>0</v>
      </c>
      <c r="Q76" s="9">
        <f>$Q$46</f>
        <v>0</v>
      </c>
      <c r="T76" s="9"/>
    </row>
    <row r="77" spans="1:20" ht="15.75" x14ac:dyDescent="0.25">
      <c r="N77" s="4" t="s">
        <v>9</v>
      </c>
      <c r="O77" s="9">
        <f>$Q$50</f>
        <v>0</v>
      </c>
      <c r="P77" s="9">
        <f t="shared" ref="P77:P87" si="11">$Q$49</f>
        <v>0</v>
      </c>
      <c r="Q77" s="9">
        <f>$Q$47</f>
        <v>0</v>
      </c>
      <c r="T77" s="9"/>
    </row>
    <row r="78" spans="1:20" ht="15.75" x14ac:dyDescent="0.25">
      <c r="N78" s="4" t="s">
        <v>9</v>
      </c>
      <c r="O78" s="9">
        <f t="shared" ref="O78:O96" si="12">$Q$50</f>
        <v>0</v>
      </c>
      <c r="P78" s="9">
        <f t="shared" si="11"/>
        <v>0</v>
      </c>
      <c r="Q78" s="9">
        <f>$Q$47</f>
        <v>0</v>
      </c>
      <c r="T78" s="9"/>
    </row>
    <row r="79" spans="1:20" ht="15.75" x14ac:dyDescent="0.25">
      <c r="N79" s="4" t="s">
        <v>14</v>
      </c>
      <c r="O79" s="9">
        <f t="shared" si="12"/>
        <v>0</v>
      </c>
      <c r="P79" s="9">
        <f t="shared" si="11"/>
        <v>0</v>
      </c>
      <c r="Q79" s="9">
        <f>$Q$47</f>
        <v>0</v>
      </c>
      <c r="T79" s="9"/>
    </row>
    <row r="80" spans="1:20" ht="15.75" x14ac:dyDescent="0.25">
      <c r="A80" s="13" t="s">
        <v>74</v>
      </c>
      <c r="N80" s="4" t="s">
        <v>9</v>
      </c>
      <c r="O80" s="9">
        <f t="shared" si="12"/>
        <v>0</v>
      </c>
      <c r="P80" s="9">
        <f t="shared" si="11"/>
        <v>0</v>
      </c>
      <c r="Q80" s="9">
        <f>$Q$47</f>
        <v>0</v>
      </c>
      <c r="T80" s="9"/>
    </row>
    <row r="81" spans="1:20" ht="15.75" x14ac:dyDescent="0.25">
      <c r="A81" s="13" t="s">
        <v>77</v>
      </c>
      <c r="N81" s="4" t="s">
        <v>9</v>
      </c>
      <c r="O81" s="9">
        <f t="shared" si="12"/>
        <v>0</v>
      </c>
      <c r="P81" s="9">
        <f t="shared" si="11"/>
        <v>0</v>
      </c>
      <c r="Q81" s="9">
        <f>$Q$47</f>
        <v>0</v>
      </c>
      <c r="T81" s="9"/>
    </row>
    <row r="82" spans="1:20" ht="15.75" x14ac:dyDescent="0.25">
      <c r="A82" s="13" t="s">
        <v>78</v>
      </c>
      <c r="N82" s="4" t="s">
        <v>9</v>
      </c>
      <c r="O82" s="9">
        <f t="shared" si="12"/>
        <v>0</v>
      </c>
      <c r="P82" s="9">
        <f t="shared" si="11"/>
        <v>0</v>
      </c>
      <c r="Q82" s="9">
        <f>$Q$48</f>
        <v>0</v>
      </c>
      <c r="T82" s="9"/>
    </row>
    <row r="83" spans="1:20" ht="15.75" x14ac:dyDescent="0.25">
      <c r="N83" s="12" t="s">
        <v>9</v>
      </c>
      <c r="O83" s="9">
        <f t="shared" si="12"/>
        <v>0</v>
      </c>
      <c r="P83" s="9">
        <f t="shared" si="11"/>
        <v>0</v>
      </c>
      <c r="Q83" s="9">
        <f t="shared" ref="Q83:Q98" si="13">$Q$48</f>
        <v>0</v>
      </c>
    </row>
    <row r="84" spans="1:20" ht="15.75" x14ac:dyDescent="0.25">
      <c r="N84" s="12" t="s">
        <v>15</v>
      </c>
      <c r="O84" s="9">
        <f t="shared" si="12"/>
        <v>0</v>
      </c>
      <c r="P84" s="9">
        <f t="shared" si="11"/>
        <v>0</v>
      </c>
      <c r="Q84" s="9">
        <f t="shared" si="13"/>
        <v>0</v>
      </c>
    </row>
    <row r="85" spans="1:20" ht="15.75" x14ac:dyDescent="0.25">
      <c r="N85" s="12" t="s">
        <v>9</v>
      </c>
      <c r="O85" s="9">
        <f t="shared" si="12"/>
        <v>0</v>
      </c>
      <c r="P85" s="9">
        <f t="shared" si="11"/>
        <v>0</v>
      </c>
      <c r="Q85" s="9">
        <f t="shared" si="13"/>
        <v>0</v>
      </c>
    </row>
    <row r="86" spans="1:20" ht="15.75" x14ac:dyDescent="0.25">
      <c r="N86" s="12" t="s">
        <v>9</v>
      </c>
      <c r="O86" s="9">
        <f t="shared" si="12"/>
        <v>0</v>
      </c>
      <c r="P86" s="9">
        <f t="shared" si="11"/>
        <v>0</v>
      </c>
      <c r="Q86" s="9">
        <f t="shared" si="13"/>
        <v>0</v>
      </c>
    </row>
    <row r="87" spans="1:20" ht="15.75" x14ac:dyDescent="0.25">
      <c r="N87" s="12" t="s">
        <v>9</v>
      </c>
      <c r="O87" s="9">
        <f t="shared" si="12"/>
        <v>0</v>
      </c>
      <c r="P87" s="9">
        <f t="shared" si="11"/>
        <v>0</v>
      </c>
      <c r="Q87" s="9">
        <f t="shared" si="13"/>
        <v>0</v>
      </c>
    </row>
    <row r="88" spans="1:20" ht="15.75" x14ac:dyDescent="0.25">
      <c r="N88" s="12" t="s">
        <v>9</v>
      </c>
      <c r="O88" s="9">
        <f t="shared" si="12"/>
        <v>0</v>
      </c>
      <c r="P88" s="9">
        <f t="shared" ref="P88:P96" si="14">$Q$49</f>
        <v>0</v>
      </c>
      <c r="Q88" s="9">
        <f t="shared" si="13"/>
        <v>0</v>
      </c>
    </row>
    <row r="89" spans="1:20" ht="15.75" x14ac:dyDescent="0.25">
      <c r="N89" s="12" t="s">
        <v>16</v>
      </c>
      <c r="O89" s="9">
        <f t="shared" si="12"/>
        <v>0</v>
      </c>
      <c r="P89" s="9">
        <f t="shared" si="14"/>
        <v>0</v>
      </c>
      <c r="Q89" s="9">
        <f t="shared" si="13"/>
        <v>0</v>
      </c>
    </row>
    <row r="90" spans="1:20" ht="15.75" x14ac:dyDescent="0.25">
      <c r="N90" s="12" t="s">
        <v>9</v>
      </c>
      <c r="O90" s="9">
        <f t="shared" si="12"/>
        <v>0</v>
      </c>
      <c r="P90" s="9">
        <f t="shared" si="14"/>
        <v>0</v>
      </c>
      <c r="Q90" s="9">
        <f t="shared" si="13"/>
        <v>0</v>
      </c>
    </row>
    <row r="91" spans="1:20" ht="15.75" x14ac:dyDescent="0.25">
      <c r="N91" s="12" t="s">
        <v>9</v>
      </c>
      <c r="O91" s="9">
        <f t="shared" si="12"/>
        <v>0</v>
      </c>
      <c r="P91" s="9">
        <f t="shared" si="14"/>
        <v>0</v>
      </c>
      <c r="Q91" s="9">
        <f t="shared" si="13"/>
        <v>0</v>
      </c>
    </row>
    <row r="92" spans="1:20" ht="15.75" x14ac:dyDescent="0.25">
      <c r="N92" s="12" t="s">
        <v>9</v>
      </c>
      <c r="O92" s="9">
        <f t="shared" si="12"/>
        <v>0</v>
      </c>
      <c r="P92" s="9">
        <f t="shared" si="14"/>
        <v>0</v>
      </c>
      <c r="Q92" s="9">
        <f t="shared" si="13"/>
        <v>0</v>
      </c>
    </row>
    <row r="93" spans="1:20" ht="15.75" x14ac:dyDescent="0.25">
      <c r="N93" s="12" t="s">
        <v>9</v>
      </c>
      <c r="O93" s="9">
        <f t="shared" si="12"/>
        <v>0</v>
      </c>
      <c r="P93" s="9">
        <f t="shared" si="14"/>
        <v>0</v>
      </c>
      <c r="Q93" s="9">
        <f t="shared" si="13"/>
        <v>0</v>
      </c>
    </row>
    <row r="94" spans="1:20" ht="15.75" x14ac:dyDescent="0.25">
      <c r="N94" s="12" t="s">
        <v>17</v>
      </c>
      <c r="O94" s="9">
        <f t="shared" si="12"/>
        <v>0</v>
      </c>
      <c r="P94" s="9">
        <f t="shared" si="14"/>
        <v>0</v>
      </c>
      <c r="Q94" s="9">
        <f t="shared" si="13"/>
        <v>0</v>
      </c>
    </row>
    <row r="95" spans="1:20" ht="15.75" x14ac:dyDescent="0.25">
      <c r="N95" s="12" t="s">
        <v>9</v>
      </c>
      <c r="O95" s="9">
        <f t="shared" si="12"/>
        <v>0</v>
      </c>
      <c r="P95" s="9">
        <f t="shared" si="14"/>
        <v>0</v>
      </c>
      <c r="Q95" s="9">
        <f t="shared" si="13"/>
        <v>0</v>
      </c>
    </row>
    <row r="96" spans="1:20" ht="15.75" x14ac:dyDescent="0.25">
      <c r="N96" s="12" t="s">
        <v>9</v>
      </c>
      <c r="O96" s="9">
        <f t="shared" si="12"/>
        <v>0</v>
      </c>
      <c r="P96" s="9">
        <f t="shared" si="14"/>
        <v>0</v>
      </c>
      <c r="Q96" s="9">
        <f t="shared" si="13"/>
        <v>0</v>
      </c>
    </row>
    <row r="97" spans="14:17" ht="15.75" x14ac:dyDescent="0.25">
      <c r="N97" s="12" t="s">
        <v>9</v>
      </c>
      <c r="O97" s="9">
        <f t="shared" ref="O97:P112" si="15">$Q$50</f>
        <v>0</v>
      </c>
      <c r="P97" s="9">
        <f t="shared" si="15"/>
        <v>0</v>
      </c>
      <c r="Q97" s="9">
        <f t="shared" si="13"/>
        <v>0</v>
      </c>
    </row>
    <row r="98" spans="14:17" ht="15.75" x14ac:dyDescent="0.25">
      <c r="N98" s="12" t="s">
        <v>9</v>
      </c>
      <c r="O98" s="9">
        <f t="shared" si="15"/>
        <v>0</v>
      </c>
      <c r="P98" s="9">
        <f t="shared" si="15"/>
        <v>0</v>
      </c>
      <c r="Q98" s="9">
        <f t="shared" si="13"/>
        <v>0</v>
      </c>
    </row>
    <row r="99" spans="14:17" ht="15.75" x14ac:dyDescent="0.25">
      <c r="N99" s="12" t="s">
        <v>18</v>
      </c>
      <c r="O99" s="9">
        <f t="shared" si="15"/>
        <v>0</v>
      </c>
      <c r="P99" s="9">
        <f t="shared" si="15"/>
        <v>0</v>
      </c>
      <c r="Q99" s="9">
        <f t="shared" ref="Q99:Q106" si="16">$Q$48</f>
        <v>0</v>
      </c>
    </row>
    <row r="100" spans="14:17" ht="15.75" x14ac:dyDescent="0.25">
      <c r="N100" s="12" t="s">
        <v>9</v>
      </c>
      <c r="O100" s="9">
        <f t="shared" si="15"/>
        <v>0</v>
      </c>
      <c r="P100" s="9">
        <f t="shared" si="15"/>
        <v>0</v>
      </c>
      <c r="Q100" s="9">
        <f t="shared" si="16"/>
        <v>0</v>
      </c>
    </row>
    <row r="101" spans="14:17" ht="15.75" x14ac:dyDescent="0.25">
      <c r="N101" s="12" t="s">
        <v>9</v>
      </c>
      <c r="O101" s="9">
        <f t="shared" si="15"/>
        <v>0</v>
      </c>
      <c r="P101" s="9">
        <f t="shared" si="15"/>
        <v>0</v>
      </c>
      <c r="Q101" s="9">
        <f t="shared" si="16"/>
        <v>0</v>
      </c>
    </row>
    <row r="102" spans="14:17" ht="15.75" x14ac:dyDescent="0.25">
      <c r="N102" s="12" t="s">
        <v>9</v>
      </c>
      <c r="O102" s="9">
        <f t="shared" si="15"/>
        <v>0</v>
      </c>
      <c r="P102" s="9">
        <f t="shared" ref="P102:P118" si="17">$Q$49</f>
        <v>0</v>
      </c>
      <c r="Q102" s="9">
        <f t="shared" si="16"/>
        <v>0</v>
      </c>
    </row>
    <row r="103" spans="14:17" ht="15.75" x14ac:dyDescent="0.25">
      <c r="N103" s="12" t="s">
        <v>9</v>
      </c>
      <c r="O103" s="9">
        <f t="shared" si="15"/>
        <v>0</v>
      </c>
      <c r="P103" s="9">
        <f t="shared" si="17"/>
        <v>0</v>
      </c>
      <c r="Q103" s="9">
        <f t="shared" si="16"/>
        <v>0</v>
      </c>
    </row>
    <row r="104" spans="14:17" ht="15.75" x14ac:dyDescent="0.25">
      <c r="N104" s="12" t="s">
        <v>19</v>
      </c>
      <c r="O104" s="9">
        <f t="shared" si="15"/>
        <v>0</v>
      </c>
      <c r="P104" s="9">
        <f t="shared" si="17"/>
        <v>0</v>
      </c>
      <c r="Q104" s="9">
        <f t="shared" si="16"/>
        <v>0</v>
      </c>
    </row>
    <row r="105" spans="14:17" ht="15.75" x14ac:dyDescent="0.25">
      <c r="N105" s="12" t="s">
        <v>9</v>
      </c>
      <c r="O105" s="9">
        <f t="shared" si="15"/>
        <v>0</v>
      </c>
      <c r="P105" s="9">
        <f t="shared" si="17"/>
        <v>0</v>
      </c>
      <c r="Q105" s="9">
        <f t="shared" si="16"/>
        <v>0</v>
      </c>
    </row>
    <row r="106" spans="14:17" ht="15.75" x14ac:dyDescent="0.25">
      <c r="N106" s="12" t="s">
        <v>9</v>
      </c>
      <c r="O106" s="9">
        <f t="shared" si="15"/>
        <v>0</v>
      </c>
      <c r="P106" s="9">
        <f t="shared" si="17"/>
        <v>0</v>
      </c>
      <c r="Q106" s="9">
        <f t="shared" si="16"/>
        <v>0</v>
      </c>
    </row>
    <row r="107" spans="14:17" ht="15.75" x14ac:dyDescent="0.25">
      <c r="N107" s="12" t="s">
        <v>9</v>
      </c>
      <c r="O107" s="9">
        <f t="shared" si="15"/>
        <v>0</v>
      </c>
      <c r="P107" s="9">
        <f t="shared" si="17"/>
        <v>0</v>
      </c>
      <c r="Q107" s="9">
        <f t="shared" ref="Q107:Q116" si="18">$Q$46</f>
        <v>0</v>
      </c>
    </row>
    <row r="108" spans="14:17" ht="15.75" x14ac:dyDescent="0.25">
      <c r="N108" s="12" t="s">
        <v>9</v>
      </c>
      <c r="O108" s="9">
        <f t="shared" si="15"/>
        <v>0</v>
      </c>
      <c r="P108" s="9">
        <f t="shared" si="17"/>
        <v>0</v>
      </c>
      <c r="Q108" s="9">
        <f t="shared" si="18"/>
        <v>0</v>
      </c>
    </row>
    <row r="109" spans="14:17" ht="15.75" x14ac:dyDescent="0.25">
      <c r="N109" s="12" t="s">
        <v>20</v>
      </c>
      <c r="O109" s="9">
        <f t="shared" si="15"/>
        <v>0</v>
      </c>
      <c r="P109" s="9">
        <f t="shared" si="17"/>
        <v>0</v>
      </c>
      <c r="Q109" s="9">
        <f t="shared" si="18"/>
        <v>0</v>
      </c>
    </row>
    <row r="110" spans="14:17" ht="15.75" x14ac:dyDescent="0.25">
      <c r="N110" s="12" t="s">
        <v>9</v>
      </c>
      <c r="O110" s="9">
        <f t="shared" si="15"/>
        <v>0</v>
      </c>
      <c r="P110" s="9">
        <f t="shared" si="17"/>
        <v>0</v>
      </c>
      <c r="Q110" s="9">
        <f t="shared" si="18"/>
        <v>0</v>
      </c>
    </row>
    <row r="111" spans="14:17" ht="15.75" x14ac:dyDescent="0.25">
      <c r="N111" s="12" t="s">
        <v>9</v>
      </c>
      <c r="O111" s="9">
        <f t="shared" si="15"/>
        <v>0</v>
      </c>
      <c r="P111" s="9">
        <f t="shared" si="17"/>
        <v>0</v>
      </c>
      <c r="Q111" s="9">
        <f t="shared" si="18"/>
        <v>0</v>
      </c>
    </row>
    <row r="112" spans="14:17" ht="15.75" x14ac:dyDescent="0.25">
      <c r="N112" s="12" t="s">
        <v>9</v>
      </c>
      <c r="O112" s="9">
        <f t="shared" si="15"/>
        <v>0</v>
      </c>
      <c r="P112" s="9">
        <f t="shared" si="17"/>
        <v>0</v>
      </c>
      <c r="Q112" s="9">
        <f t="shared" si="18"/>
        <v>0</v>
      </c>
    </row>
    <row r="113" spans="14:17" ht="15.75" x14ac:dyDescent="0.25">
      <c r="N113" s="12" t="s">
        <v>9</v>
      </c>
      <c r="O113" s="9">
        <f>$Q$50</f>
        <v>0</v>
      </c>
      <c r="P113" s="9">
        <f t="shared" si="17"/>
        <v>0</v>
      </c>
      <c r="Q113" s="9">
        <f t="shared" si="18"/>
        <v>0</v>
      </c>
    </row>
    <row r="114" spans="14:17" ht="15.75" x14ac:dyDescent="0.25">
      <c r="N114" s="12" t="s">
        <v>21</v>
      </c>
      <c r="O114" s="9">
        <f>$Q$50</f>
        <v>0</v>
      </c>
      <c r="P114" s="9">
        <f t="shared" si="17"/>
        <v>0</v>
      </c>
      <c r="Q114" s="9">
        <f t="shared" si="18"/>
        <v>0</v>
      </c>
    </row>
    <row r="115" spans="14:17" ht="15.75" x14ac:dyDescent="0.25">
      <c r="N115" s="12" t="s">
        <v>9</v>
      </c>
      <c r="O115" s="9">
        <f>$Q$50</f>
        <v>0</v>
      </c>
      <c r="P115" s="9">
        <f t="shared" si="17"/>
        <v>0</v>
      </c>
      <c r="Q115" s="9">
        <f t="shared" si="18"/>
        <v>0</v>
      </c>
    </row>
    <row r="116" spans="14:17" ht="15.75" x14ac:dyDescent="0.25">
      <c r="N116" s="12" t="s">
        <v>9</v>
      </c>
      <c r="O116" s="9">
        <f>$Q$50</f>
        <v>0</v>
      </c>
      <c r="P116" s="9">
        <f t="shared" si="17"/>
        <v>0</v>
      </c>
      <c r="Q116" s="9">
        <f t="shared" si="18"/>
        <v>0</v>
      </c>
    </row>
    <row r="117" spans="14:17" ht="15.75" x14ac:dyDescent="0.25">
      <c r="N117" s="12" t="s">
        <v>9</v>
      </c>
      <c r="O117" s="9">
        <f t="shared" ref="O117:O131" si="19">$Q$50</f>
        <v>0</v>
      </c>
      <c r="P117" s="9">
        <f t="shared" si="17"/>
        <v>0</v>
      </c>
      <c r="Q117" s="9">
        <f>$Q$47</f>
        <v>0</v>
      </c>
    </row>
    <row r="118" spans="14:17" ht="15.75" x14ac:dyDescent="0.25">
      <c r="N118" s="12" t="s">
        <v>9</v>
      </c>
      <c r="O118" s="9">
        <f t="shared" si="19"/>
        <v>0</v>
      </c>
      <c r="P118" s="9">
        <f t="shared" si="17"/>
        <v>0</v>
      </c>
      <c r="Q118" s="9">
        <f>$Q$47</f>
        <v>0</v>
      </c>
    </row>
    <row r="119" spans="14:17" ht="15.75" x14ac:dyDescent="0.25">
      <c r="N119" s="12" t="s">
        <v>22</v>
      </c>
      <c r="O119" s="9">
        <f t="shared" si="19"/>
        <v>0</v>
      </c>
      <c r="P119" s="9">
        <f t="shared" ref="P119:P131" si="20">$Q$49</f>
        <v>0</v>
      </c>
      <c r="Q119" s="9">
        <f>$Q$47</f>
        <v>0</v>
      </c>
    </row>
    <row r="120" spans="14:17" ht="15.75" x14ac:dyDescent="0.25">
      <c r="N120" s="12" t="s">
        <v>9</v>
      </c>
      <c r="O120" s="9">
        <f t="shared" si="19"/>
        <v>0</v>
      </c>
      <c r="P120" s="9">
        <f t="shared" si="20"/>
        <v>0</v>
      </c>
      <c r="Q120" s="9">
        <f>$Q$47</f>
        <v>0</v>
      </c>
    </row>
    <row r="121" spans="14:17" ht="15.75" x14ac:dyDescent="0.25">
      <c r="N121" s="12" t="s">
        <v>9</v>
      </c>
      <c r="O121" s="9">
        <f t="shared" si="19"/>
        <v>0</v>
      </c>
      <c r="P121" s="9">
        <f t="shared" si="20"/>
        <v>0</v>
      </c>
      <c r="Q121" s="9">
        <f>$Q$47</f>
        <v>0</v>
      </c>
    </row>
    <row r="122" spans="14:17" ht="15.75" x14ac:dyDescent="0.25">
      <c r="N122" s="12" t="s">
        <v>9</v>
      </c>
      <c r="O122" s="9">
        <f t="shared" si="19"/>
        <v>0</v>
      </c>
      <c r="P122" s="9">
        <f t="shared" si="20"/>
        <v>0</v>
      </c>
      <c r="Q122" s="9">
        <f>$Q$48</f>
        <v>0</v>
      </c>
    </row>
    <row r="123" spans="14:17" ht="15.75" x14ac:dyDescent="0.25">
      <c r="N123" s="12" t="s">
        <v>9</v>
      </c>
      <c r="O123" s="9">
        <f t="shared" si="19"/>
        <v>0</v>
      </c>
      <c r="P123" s="9">
        <f t="shared" si="20"/>
        <v>0</v>
      </c>
      <c r="Q123" s="9">
        <f>$Q$48</f>
        <v>0</v>
      </c>
    </row>
    <row r="124" spans="14:17" ht="15.75" x14ac:dyDescent="0.25">
      <c r="N124" s="12" t="s">
        <v>23</v>
      </c>
      <c r="O124" s="9">
        <f t="shared" si="19"/>
        <v>0</v>
      </c>
      <c r="P124" s="9">
        <f t="shared" si="20"/>
        <v>0</v>
      </c>
      <c r="Q124" s="9">
        <f>$Q$48</f>
        <v>0</v>
      </c>
    </row>
    <row r="125" spans="14:17" ht="15.75" x14ac:dyDescent="0.25">
      <c r="N125" s="12" t="s">
        <v>9</v>
      </c>
      <c r="O125" s="9">
        <f t="shared" si="19"/>
        <v>0</v>
      </c>
      <c r="P125" s="9">
        <f t="shared" si="20"/>
        <v>0</v>
      </c>
      <c r="Q125" s="9">
        <f>$Q$48</f>
        <v>0</v>
      </c>
    </row>
    <row r="126" spans="14:17" ht="15.75" x14ac:dyDescent="0.25">
      <c r="N126" s="12" t="s">
        <v>9</v>
      </c>
      <c r="O126" s="9">
        <f t="shared" si="19"/>
        <v>0</v>
      </c>
      <c r="P126" s="9">
        <f t="shared" si="20"/>
        <v>0</v>
      </c>
      <c r="Q126" s="9">
        <f>$Q$48</f>
        <v>0</v>
      </c>
    </row>
    <row r="127" spans="14:17" ht="15.75" x14ac:dyDescent="0.25">
      <c r="N127" s="12" t="s">
        <v>9</v>
      </c>
      <c r="O127" s="9">
        <f t="shared" si="19"/>
        <v>0</v>
      </c>
      <c r="P127" s="9">
        <f t="shared" si="20"/>
        <v>0</v>
      </c>
      <c r="Q127" s="9">
        <f>$Q$47</f>
        <v>0</v>
      </c>
    </row>
    <row r="128" spans="14:17" ht="15.75" x14ac:dyDescent="0.25">
      <c r="N128" s="12" t="s">
        <v>9</v>
      </c>
      <c r="O128" s="9">
        <f t="shared" si="19"/>
        <v>0</v>
      </c>
      <c r="P128" s="9">
        <f t="shared" si="20"/>
        <v>0</v>
      </c>
      <c r="Q128" s="9">
        <f>$Q$47</f>
        <v>0</v>
      </c>
    </row>
    <row r="129" spans="14:17" ht="15.75" x14ac:dyDescent="0.25">
      <c r="N129" s="12" t="s">
        <v>24</v>
      </c>
      <c r="O129" s="9">
        <f t="shared" si="19"/>
        <v>0</v>
      </c>
      <c r="P129" s="9">
        <f t="shared" si="20"/>
        <v>0</v>
      </c>
      <c r="Q129" s="9">
        <f>$Q$47</f>
        <v>0</v>
      </c>
    </row>
    <row r="130" spans="14:17" ht="15.75" x14ac:dyDescent="0.25">
      <c r="N130" s="12" t="s">
        <v>9</v>
      </c>
      <c r="O130" s="9">
        <f t="shared" si="19"/>
        <v>0</v>
      </c>
      <c r="P130" s="9">
        <f t="shared" si="20"/>
        <v>0</v>
      </c>
      <c r="Q130" s="9">
        <f>$Q$47</f>
        <v>0</v>
      </c>
    </row>
    <row r="131" spans="14:17" ht="15.75" x14ac:dyDescent="0.25">
      <c r="N131" s="12" t="s">
        <v>9</v>
      </c>
      <c r="O131" s="9">
        <f t="shared" si="19"/>
        <v>0</v>
      </c>
      <c r="P131" s="9">
        <f t="shared" si="20"/>
        <v>0</v>
      </c>
      <c r="Q131" s="9">
        <f>$Q$47</f>
        <v>0</v>
      </c>
    </row>
    <row r="132" spans="14:17" ht="15.75" x14ac:dyDescent="0.25">
      <c r="N132" s="12" t="s">
        <v>9</v>
      </c>
      <c r="O132" s="9">
        <f>$Q$48</f>
        <v>0</v>
      </c>
      <c r="P132" s="9">
        <f>$Q$46</f>
        <v>0</v>
      </c>
      <c r="Q132" s="9">
        <f>$Q$45</f>
        <v>0</v>
      </c>
    </row>
    <row r="133" spans="14:17" ht="15.75" x14ac:dyDescent="0.25">
      <c r="N133" s="12" t="s">
        <v>9</v>
      </c>
      <c r="O133" s="9">
        <f>$Q$48</f>
        <v>0</v>
      </c>
      <c r="P133" s="9">
        <f>$Q$46</f>
        <v>0</v>
      </c>
      <c r="Q133" s="9">
        <f>$Q$45</f>
        <v>0</v>
      </c>
    </row>
  </sheetData>
  <mergeCells count="93">
    <mergeCell ref="H56:I56"/>
    <mergeCell ref="H26:I26"/>
    <mergeCell ref="B14:D14"/>
    <mergeCell ref="B15:D15"/>
    <mergeCell ref="B13:D13"/>
    <mergeCell ref="B16:D16"/>
    <mergeCell ref="B17:D17"/>
    <mergeCell ref="B18:D18"/>
    <mergeCell ref="A4:A5"/>
    <mergeCell ref="A52:A53"/>
    <mergeCell ref="B52:I53"/>
    <mergeCell ref="A21:A22"/>
    <mergeCell ref="B21:I22"/>
    <mergeCell ref="B19:G19"/>
    <mergeCell ref="A6:A8"/>
    <mergeCell ref="B6:D8"/>
    <mergeCell ref="E6:E8"/>
    <mergeCell ref="B9:D9"/>
    <mergeCell ref="B10:D10"/>
    <mergeCell ref="G6:G8"/>
    <mergeCell ref="H6:H8"/>
    <mergeCell ref="B12:D12"/>
    <mergeCell ref="B11:D11"/>
    <mergeCell ref="B3:H3"/>
    <mergeCell ref="F6:F8"/>
    <mergeCell ref="K40:O40"/>
    <mergeCell ref="Q28:R28"/>
    <mergeCell ref="K25:P26"/>
    <mergeCell ref="K27:P27"/>
    <mergeCell ref="P38:Q38"/>
    <mergeCell ref="N5:Q5"/>
    <mergeCell ref="N6:Q7"/>
    <mergeCell ref="N8:Q8"/>
    <mergeCell ref="K32:O33"/>
    <mergeCell ref="K36:N39"/>
    <mergeCell ref="K34:O34"/>
    <mergeCell ref="N16:Q16"/>
    <mergeCell ref="L19:M19"/>
    <mergeCell ref="N19:Q19"/>
    <mergeCell ref="P36:Q36"/>
    <mergeCell ref="P37:Q37"/>
    <mergeCell ref="Q25:R26"/>
    <mergeCell ref="Q27:R27"/>
    <mergeCell ref="K9:K18"/>
    <mergeCell ref="R12:S13"/>
    <mergeCell ref="R19:S19"/>
    <mergeCell ref="L12:M13"/>
    <mergeCell ref="L11:M11"/>
    <mergeCell ref="N11:Q11"/>
    <mergeCell ref="R11:S11"/>
    <mergeCell ref="N17:Q18"/>
    <mergeCell ref="L14:M18"/>
    <mergeCell ref="R15:S15"/>
    <mergeCell ref="R14:S14"/>
    <mergeCell ref="N12:Q13"/>
    <mergeCell ref="R9:S9"/>
    <mergeCell ref="R10:S10"/>
    <mergeCell ref="R8:S8"/>
    <mergeCell ref="N10:Q10"/>
    <mergeCell ref="K41:O41"/>
    <mergeCell ref="K35:O35"/>
    <mergeCell ref="K31:Q31"/>
    <mergeCell ref="P32:Q33"/>
    <mergeCell ref="N14:Q14"/>
    <mergeCell ref="N15:Q15"/>
    <mergeCell ref="K24:R24"/>
    <mergeCell ref="P39:Q39"/>
    <mergeCell ref="P40:Q40"/>
    <mergeCell ref="P41:Q41"/>
    <mergeCell ref="P34:Q34"/>
    <mergeCell ref="P35:Q35"/>
    <mergeCell ref="K3:K4"/>
    <mergeCell ref="K5:K8"/>
    <mergeCell ref="N3:Q4"/>
    <mergeCell ref="L3:M4"/>
    <mergeCell ref="L5:M5"/>
    <mergeCell ref="L6:M8"/>
    <mergeCell ref="F1:H1"/>
    <mergeCell ref="Q29:R29"/>
    <mergeCell ref="K28:P28"/>
    <mergeCell ref="K29:P29"/>
    <mergeCell ref="B4:H5"/>
    <mergeCell ref="R20:S20"/>
    <mergeCell ref="L20:M20"/>
    <mergeCell ref="N20:Q20"/>
    <mergeCell ref="R16:S16"/>
    <mergeCell ref="R17:S18"/>
    <mergeCell ref="L9:M10"/>
    <mergeCell ref="N9:Q9"/>
    <mergeCell ref="K1:S2"/>
    <mergeCell ref="R3:S4"/>
    <mergeCell ref="R5:S5"/>
    <mergeCell ref="R6:S7"/>
  </mergeCells>
  <phoneticPr fontId="0" type="noConversion"/>
  <printOptions horizontalCentered="1" verticalCentered="1"/>
  <pageMargins left="0.5" right="0.5" top="0.5" bottom="0.79" header="0.5" footer="0.31"/>
  <pageSetup scale="95" fitToHeight="3" orientation="landscape" r:id="rId1"/>
  <headerFooter alignWithMargins="0">
    <oddFooter>&amp;LDeveloped by Howard L. Person, Agicultural. Engineering, Michigan State Universtiy
Michigan State University is an Affirmative-Action Equal-Opportunity Institution.</oddFooter>
  </headerFooter>
  <rowBreaks count="2" manualBreakCount="2">
    <brk id="19" max="8" man="1"/>
    <brk id="5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 Odor Print</vt:lpstr>
      <vt:lpstr>'MI Odor Print'!Print_Area</vt:lpstr>
    </vt:vector>
  </TitlesOfParts>
  <Company>Michigan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 Lee Person</dc:creator>
  <cp:lastModifiedBy>Jerry May</cp:lastModifiedBy>
  <cp:lastPrinted>2012-05-23T12:11:49Z</cp:lastPrinted>
  <dcterms:created xsi:type="dcterms:W3CDTF">2000-08-25T15:01:41Z</dcterms:created>
  <dcterms:modified xsi:type="dcterms:W3CDTF">2015-06-09T17:25:18Z</dcterms:modified>
</cp:coreProperties>
</file>